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CKUPSERVER\Backup_documente\Secretar\Consiliu local\2021\02. Februarie\Ordinara 24 februarie 2021\HCL\"/>
    </mc:Choice>
  </mc:AlternateContent>
  <bookViews>
    <workbookView xWindow="0" yWindow="0" windowWidth="28800" windowHeight="12330" activeTab="3"/>
  </bookViews>
  <sheets>
    <sheet name="Anexa 1" sheetId="1" r:id="rId1"/>
    <sheet name="Anexa 2" sheetId="5" r:id="rId2"/>
    <sheet name="Anexa 3" sheetId="3" r:id="rId3"/>
    <sheet name="Anexa 4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G19" i="6"/>
  <c r="D22" i="6"/>
  <c r="F22" i="6" s="1"/>
  <c r="D21" i="6"/>
  <c r="F21" i="6" s="1"/>
  <c r="D20" i="6"/>
  <c r="F20" i="6" s="1"/>
  <c r="D19" i="6"/>
  <c r="F19" i="6" s="1"/>
  <c r="D19" i="3"/>
  <c r="E19" i="3" s="1"/>
  <c r="D20" i="3"/>
  <c r="F20" i="3" s="1"/>
  <c r="D22" i="3"/>
  <c r="E22" i="3" s="1"/>
  <c r="D21" i="3"/>
  <c r="F21" i="3" s="1"/>
  <c r="E20" i="3" l="1"/>
  <c r="H20" i="3" s="1"/>
  <c r="I20" i="3" s="1"/>
  <c r="J20" i="3" s="1"/>
  <c r="K20" i="3" s="1"/>
  <c r="L20" i="3" s="1"/>
  <c r="F22" i="3"/>
  <c r="H22" i="3" s="1"/>
  <c r="I22" i="3" s="1"/>
  <c r="J22" i="3" s="1"/>
  <c r="K22" i="3" s="1"/>
  <c r="L22" i="3" s="1"/>
  <c r="G20" i="6"/>
  <c r="G21" i="6"/>
  <c r="E21" i="3"/>
  <c r="H21" i="3" s="1"/>
  <c r="I21" i="3" s="1"/>
  <c r="J21" i="3" s="1"/>
  <c r="K21" i="3" s="1"/>
  <c r="L21" i="3" s="1"/>
  <c r="N21" i="3" s="1"/>
  <c r="F19" i="3"/>
  <c r="H19" i="3" s="1"/>
  <c r="I19" i="3" s="1"/>
  <c r="J19" i="3" s="1"/>
  <c r="K19" i="3" s="1"/>
  <c r="L19" i="3" s="1"/>
  <c r="E22" i="6"/>
  <c r="E21" i="6"/>
  <c r="E20" i="6"/>
  <c r="E19" i="6"/>
  <c r="D21" i="5"/>
  <c r="G21" i="5" s="1"/>
  <c r="D20" i="5"/>
  <c r="F20" i="5" s="1"/>
  <c r="D21" i="1"/>
  <c r="F21" i="1" s="1"/>
  <c r="D20" i="1"/>
  <c r="F20" i="1" s="1"/>
  <c r="N22" i="3" l="1"/>
  <c r="M22" i="3"/>
  <c r="O22" i="3"/>
  <c r="M20" i="3"/>
  <c r="N20" i="3"/>
  <c r="O20" i="3"/>
  <c r="E21" i="5"/>
  <c r="F21" i="5"/>
  <c r="G20" i="5"/>
  <c r="H22" i="6"/>
  <c r="I22" i="6" s="1"/>
  <c r="J22" i="6" s="1"/>
  <c r="K22" i="6" s="1"/>
  <c r="L22" i="6" s="1"/>
  <c r="H19" i="6"/>
  <c r="I19" i="6" s="1"/>
  <c r="J19" i="6" s="1"/>
  <c r="K19" i="6" s="1"/>
  <c r="L19" i="6" s="1"/>
  <c r="H20" i="6"/>
  <c r="I20" i="6" s="1"/>
  <c r="J20" i="6" s="1"/>
  <c r="K20" i="6" s="1"/>
  <c r="L20" i="6" s="1"/>
  <c r="H21" i="6"/>
  <c r="I21" i="6" s="1"/>
  <c r="J21" i="6" s="1"/>
  <c r="K21" i="6" s="1"/>
  <c r="L21" i="6" s="1"/>
  <c r="M19" i="3"/>
  <c r="O19" i="3"/>
  <c r="N19" i="3"/>
  <c r="O21" i="3"/>
  <c r="M21" i="3"/>
  <c r="E20" i="1"/>
  <c r="H20" i="1" s="1"/>
  <c r="I20" i="1" s="1"/>
  <c r="J20" i="1" s="1"/>
  <c r="K20" i="1" s="1"/>
  <c r="L20" i="1" s="1"/>
  <c r="E21" i="1"/>
  <c r="H21" i="1" s="1"/>
  <c r="I21" i="1" s="1"/>
  <c r="J21" i="1" s="1"/>
  <c r="K21" i="1" s="1"/>
  <c r="L21" i="1" s="1"/>
  <c r="E20" i="5"/>
  <c r="H20" i="5" l="1"/>
  <c r="I20" i="5" s="1"/>
  <c r="J20" i="5" s="1"/>
  <c r="K20" i="5" s="1"/>
  <c r="L20" i="5" s="1"/>
  <c r="H21" i="5"/>
  <c r="I21" i="5" s="1"/>
  <c r="J21" i="5" s="1"/>
  <c r="K21" i="5" s="1"/>
  <c r="L21" i="5" s="1"/>
  <c r="O21" i="6"/>
  <c r="N21" i="6"/>
  <c r="M21" i="6"/>
  <c r="N20" i="6"/>
  <c r="M20" i="6"/>
  <c r="O20" i="6"/>
  <c r="M19" i="6"/>
  <c r="O19" i="6"/>
  <c r="N19" i="6"/>
  <c r="M22" i="6"/>
  <c r="O22" i="6"/>
  <c r="N22" i="6"/>
  <c r="M21" i="1"/>
  <c r="O21" i="1"/>
  <c r="N21" i="1"/>
  <c r="M20" i="1"/>
  <c r="O20" i="1"/>
  <c r="N20" i="1"/>
  <c r="M20" i="5" l="1"/>
  <c r="O20" i="5"/>
  <c r="N20" i="5"/>
  <c r="M21" i="5"/>
  <c r="O21" i="5"/>
  <c r="N21" i="5"/>
</calcChain>
</file>

<file path=xl/sharedStrings.xml><?xml version="1.0" encoding="utf-8"?>
<sst xmlns="http://schemas.openxmlformats.org/spreadsheetml/2006/main" count="216" uniqueCount="87">
  <si>
    <t>Valoare chirie după ponderare</t>
  </si>
  <si>
    <t>venituri</t>
  </si>
  <si>
    <t>Preţ/leimp Acd</t>
  </si>
  <si>
    <t>(lei)</t>
  </si>
  <si>
    <t xml:space="preserve"> (lei)</t>
  </si>
  <si>
    <t>Chiria netă anuală</t>
  </si>
  <si>
    <t xml:space="preserve">    (lei)</t>
  </si>
  <si>
    <t xml:space="preserve">(1)x(2)       </t>
  </si>
  <si>
    <t>(3):60 ani</t>
  </si>
  <si>
    <t>(3)x0%</t>
  </si>
  <si>
    <t>7=4+5+6</t>
  </si>
  <si>
    <t>8=7/12</t>
  </si>
  <si>
    <t>9=8Xrang</t>
  </si>
  <si>
    <t>(0,70)</t>
  </si>
  <si>
    <t>10=9xan</t>
  </si>
  <si>
    <t>(0,90)</t>
  </si>
  <si>
    <t>(10)x</t>
  </si>
  <si>
    <t>(0,80)</t>
  </si>
  <si>
    <t>(1,00)</t>
  </si>
  <si>
    <t>-</t>
  </si>
  <si>
    <t>Nr. De Cam.</t>
  </si>
  <si>
    <t>Acd/ap (mp)</t>
  </si>
  <si>
    <t>Valoarea de înlocuire a construcţiei (lei)</t>
  </si>
  <si>
    <t>Recuperarea investiţi-ei amortizare în 60 ani (lei)</t>
  </si>
  <si>
    <t>Cheltu-ieli de întreţinere curentă, reparaţii capitale şi administrare   (lei)</t>
  </si>
  <si>
    <t>Cota autorități publice (maxi-mum 0,5%  numai pentru tinerii trecuţi de 35 de ani)(lei)</t>
  </si>
  <si>
    <t>Chiria  netă anuală (lei)</t>
  </si>
  <si>
    <t xml:space="preserve">Chiria netă anuală actualiza-tă cu rata inflaţiei </t>
  </si>
  <si>
    <t>Chiria lunară (lei)</t>
  </si>
  <si>
    <t>Valoare chirie după ponderere rang localitate (lei)</t>
  </si>
  <si>
    <t>Valoare chirie după ponderare an recepție locuință</t>
  </si>
  <si>
    <t>Valoare chirie după ponderare an recepție locuință (lei)</t>
  </si>
  <si>
    <t>Venit ul net/mem. de familie mai mic sau egal cu sal. net rezultat din salariul de bază minim brut pe ţară  garantat în plată. (lei)</t>
  </si>
  <si>
    <t>Venit net/mem. de familie mai mare decât sal. net rezultat din salariul de bază minim brut pe ţară  garantat în plată. (lei)</t>
  </si>
  <si>
    <t>Venit net/mem. de familie mai mare decât 100% sal. net rezultat din salariul de bază minim brut pe ţară  garantat în plată. (lei)</t>
  </si>
  <si>
    <t xml:space="preserve"> (3)x0,8%</t>
  </si>
  <si>
    <t xml:space="preserve"> CALCULUL CHIRIEI </t>
  </si>
  <si>
    <t>AFERENTE LOCUINŢELOR PENTRU TINERI CU VÂRSTĂ PÂNĂ  LA  35 DE ANI</t>
  </si>
  <si>
    <t>1,0383x 1,0263</t>
  </si>
  <si>
    <t>AFERENTE LOCUINŢELOR PENTRU TINERI CU VÂRSTĂ de peste 35 DE ANI</t>
  </si>
  <si>
    <t>(3)x0,5%</t>
  </si>
  <si>
    <t xml:space="preserve">    (0,70)</t>
  </si>
  <si>
    <t xml:space="preserve">  (0,85)</t>
  </si>
  <si>
    <t>(10)xvenit</t>
  </si>
  <si>
    <t xml:space="preserve">    (0,80)</t>
  </si>
  <si>
    <t xml:space="preserve"> (10)xvenit</t>
  </si>
  <si>
    <t xml:space="preserve">    (0,90)</t>
  </si>
  <si>
    <t xml:space="preserve">  ( 1,00)</t>
  </si>
  <si>
    <t>Nr. de Cam.</t>
  </si>
  <si>
    <t xml:space="preserve">Valoarea de înlocuire a construcției </t>
  </si>
  <si>
    <t>Recuperarea investiţiei amortiza-re în 60 ani)</t>
  </si>
  <si>
    <t>Cheltuieli de întreţinere curentă, reparaţii curente,reparaţii capitale şi administrare</t>
  </si>
  <si>
    <t>Cota autorități publice (maximum 0,5% numai pentru tinerii trecuţi de 35 de ani)</t>
  </si>
  <si>
    <t>Chiria netă anuală actualizată cu rata inflației</t>
  </si>
  <si>
    <t>Chiria lunară</t>
  </si>
  <si>
    <t xml:space="preserve">Valoare chirie după ponderare rang localitate </t>
  </si>
  <si>
    <t>Venit ul net/mem. de familie mai mic sau egal cu sal. net rezultat din salariul de bază minim brut pe ţară  garantat în plată.</t>
  </si>
  <si>
    <t>Venit net/mem. de familie mai mare decât sal. net rezultat din salariul de bază minim brut pe ţară  garantat în plată.</t>
  </si>
  <si>
    <t>Venit net/mem. de familie mai mare decât 100% sal. net rezultat din salariul de bază minim brut pe ţară  garantat în plată.</t>
  </si>
  <si>
    <t>CALCULUL CHIRIEI AFERENTE LOCUINŢELOR PENTRU TINERI CU VÂRSTA  PÂNĂ LA  35 DE ANI</t>
  </si>
  <si>
    <t>BLOC ANL – ALEEA  SALCÂMILOR, BL.1</t>
  </si>
  <si>
    <t>(3)x0,8%</t>
  </si>
  <si>
    <t xml:space="preserve">1.0383 x 1.0263 </t>
  </si>
  <si>
    <t>CALCULUL CHIRIEI AFERENTE LOCUINŢELOR PENTRU TINERI CU VÂRSTA  PESTE  35 DE ANI</t>
  </si>
  <si>
    <t>Venitul net/mem. de familie mai mic sau egal cu sal. net rezultat din salariul de bază minim brut pe ţară  garantat în plată. (lei)</t>
  </si>
  <si>
    <t>Acd/  ap (mp)</t>
  </si>
  <si>
    <t>Acd/ ap (mp)</t>
  </si>
  <si>
    <t>Venitul net/mem. de familie mai mic sau egal cu sal. net rezultat din salariul de bază minim brut pe ţară  garantat în plată.</t>
  </si>
  <si>
    <t>7 x</t>
  </si>
  <si>
    <t>7'</t>
  </si>
  <si>
    <t>7=7x</t>
  </si>
  <si>
    <t xml:space="preserve">      ANEXA  NR.2</t>
  </si>
  <si>
    <t xml:space="preserve">        ANEXA  NR.3</t>
  </si>
  <si>
    <t xml:space="preserve">       ANEXA  NR.4</t>
  </si>
  <si>
    <t xml:space="preserve">         LA  HOTĂRÂREA NR. 18/2021</t>
  </si>
  <si>
    <t>PREȘEDINTE DE ȘEDINȚĂ</t>
  </si>
  <si>
    <t>CONTRASEMNEAZĂ</t>
  </si>
  <si>
    <t>CONSILIER LOCAL</t>
  </si>
  <si>
    <t>SECRETAR GENERAL</t>
  </si>
  <si>
    <t>BIANCA-GABRIELA-CODRUȚA ACIU</t>
  </si>
  <si>
    <t>SERGIU-IONEL BUTA</t>
  </si>
  <si>
    <t xml:space="preserve">          ANEXA  NR.1</t>
  </si>
  <si>
    <t>BLOC ANL – STR. LĂCRĂMIOARELOR, NR.98/D</t>
  </si>
  <si>
    <t xml:space="preserve">    LA  HOTĂRÂREA NR. 18/2021 </t>
  </si>
  <si>
    <t>BLOC ANL – STR. LĂCRĂMIOARELOR, NR. 98/D</t>
  </si>
  <si>
    <t xml:space="preserve">       LA  HOTĂRÂREA NR. 18/2021</t>
  </si>
  <si>
    <t xml:space="preserve">     LA  HOTĂRÂREA NR.18/2021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</si>
</sst>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A24" sqref="A24:XFD26"/>
    </sheetView>
  </sheetViews>
  <sheetFormatPr defaultRowHeight="15" x14ac:dyDescent="0.25"/>
  <cols>
    <col min="1" max="1" width="7" customWidth="1"/>
    <col min="2" max="2" width="6.5703125" customWidth="1"/>
    <col min="3" max="3" width="8.7109375" customWidth="1"/>
    <col min="4" max="4" width="11.28515625" customWidth="1"/>
    <col min="8" max="8" width="10" customWidth="1"/>
    <col min="9" max="9" width="9.5703125" bestFit="1" customWidth="1"/>
    <col min="10" max="10" width="8" customWidth="1"/>
    <col min="13" max="13" width="11.28515625" customWidth="1"/>
    <col min="14" max="14" width="11.140625" customWidth="1"/>
    <col min="15" max="15" width="13.42578125" customWidth="1"/>
  </cols>
  <sheetData>
    <row r="1" spans="1:15" s="4" customFormat="1" ht="16.5" x14ac:dyDescent="0.25">
      <c r="M1" s="5" t="s">
        <v>81</v>
      </c>
      <c r="N1" s="5"/>
    </row>
    <row r="2" spans="1:15" s="4" customFormat="1" ht="16.5" x14ac:dyDescent="0.25">
      <c r="I2" s="6"/>
      <c r="L2" s="5" t="s">
        <v>74</v>
      </c>
      <c r="M2" s="5"/>
      <c r="N2" s="7"/>
      <c r="O2" s="7"/>
    </row>
    <row r="3" spans="1:15" s="4" customFormat="1" ht="16.5" x14ac:dyDescent="0.25">
      <c r="I3" s="6" t="s">
        <v>36</v>
      </c>
    </row>
    <row r="4" spans="1:15" s="4" customFormat="1" ht="16.5" x14ac:dyDescent="0.25">
      <c r="I4" s="6" t="s">
        <v>37</v>
      </c>
    </row>
    <row r="5" spans="1:15" s="4" customFormat="1" ht="16.5" x14ac:dyDescent="0.25">
      <c r="I5" s="6" t="s">
        <v>82</v>
      </c>
    </row>
    <row r="6" spans="1:15" ht="15.75" thickBot="1" x14ac:dyDescent="0.3">
      <c r="I6" s="2"/>
    </row>
    <row r="7" spans="1:15" ht="15" customHeight="1" x14ac:dyDescent="0.25">
      <c r="A7" s="49" t="s">
        <v>20</v>
      </c>
      <c r="B7" s="49" t="s">
        <v>65</v>
      </c>
      <c r="C7" s="78"/>
      <c r="D7" s="79"/>
      <c r="E7" s="79"/>
      <c r="F7" s="79"/>
      <c r="G7" s="79"/>
      <c r="H7" s="79"/>
      <c r="I7" s="45"/>
      <c r="J7" s="45"/>
      <c r="K7" s="45"/>
      <c r="L7" s="46"/>
      <c r="M7" s="66" t="s">
        <v>0</v>
      </c>
      <c r="N7" s="45"/>
      <c r="O7" s="46"/>
    </row>
    <row r="8" spans="1:15" ht="16.5" thickBot="1" x14ac:dyDescent="0.3">
      <c r="A8" s="50"/>
      <c r="B8" s="50"/>
      <c r="C8" s="80"/>
      <c r="D8" s="81"/>
      <c r="E8" s="81"/>
      <c r="F8" s="81"/>
      <c r="G8" s="81"/>
      <c r="H8" s="81"/>
      <c r="I8" s="47"/>
      <c r="J8" s="47"/>
      <c r="K8" s="47"/>
      <c r="L8" s="48"/>
      <c r="M8" s="82" t="s">
        <v>1</v>
      </c>
      <c r="N8" s="47"/>
      <c r="O8" s="48"/>
    </row>
    <row r="9" spans="1:15" x14ac:dyDescent="0.25">
      <c r="A9" s="50"/>
      <c r="B9" s="50"/>
      <c r="C9" s="49" t="s">
        <v>2</v>
      </c>
      <c r="D9" s="75" t="s">
        <v>22</v>
      </c>
      <c r="E9" s="60" t="s">
        <v>23</v>
      </c>
      <c r="F9" s="60" t="s">
        <v>24</v>
      </c>
      <c r="G9" s="60" t="s">
        <v>25</v>
      </c>
      <c r="H9" s="63" t="s">
        <v>26</v>
      </c>
      <c r="I9" s="65" t="s">
        <v>27</v>
      </c>
      <c r="J9" s="65" t="s">
        <v>28</v>
      </c>
      <c r="K9" s="65" t="s">
        <v>29</v>
      </c>
      <c r="L9" s="66" t="s">
        <v>31</v>
      </c>
      <c r="M9" s="65" t="s">
        <v>64</v>
      </c>
      <c r="N9" s="65" t="s">
        <v>33</v>
      </c>
      <c r="O9" s="65" t="s">
        <v>34</v>
      </c>
    </row>
    <row r="10" spans="1:15" x14ac:dyDescent="0.25">
      <c r="A10" s="50"/>
      <c r="B10" s="50"/>
      <c r="C10" s="50"/>
      <c r="D10" s="76"/>
      <c r="E10" s="61"/>
      <c r="F10" s="61"/>
      <c r="G10" s="61"/>
      <c r="H10" s="63"/>
      <c r="I10" s="61"/>
      <c r="J10" s="61"/>
      <c r="K10" s="61"/>
      <c r="L10" s="63"/>
      <c r="M10" s="61"/>
      <c r="N10" s="61"/>
      <c r="O10" s="61"/>
    </row>
    <row r="11" spans="1:15" x14ac:dyDescent="0.25">
      <c r="A11" s="50"/>
      <c r="B11" s="50"/>
      <c r="C11" s="50"/>
      <c r="D11" s="76"/>
      <c r="E11" s="61"/>
      <c r="F11" s="61"/>
      <c r="G11" s="61"/>
      <c r="H11" s="63"/>
      <c r="I11" s="61"/>
      <c r="J11" s="61"/>
      <c r="K11" s="61"/>
      <c r="L11" s="63"/>
      <c r="M11" s="61"/>
      <c r="N11" s="61"/>
      <c r="O11" s="61"/>
    </row>
    <row r="12" spans="1:15" ht="60" customHeight="1" x14ac:dyDescent="0.25">
      <c r="A12" s="50"/>
      <c r="B12" s="50"/>
      <c r="C12" s="50"/>
      <c r="D12" s="76"/>
      <c r="E12" s="61"/>
      <c r="F12" s="61"/>
      <c r="G12" s="61"/>
      <c r="H12" s="63"/>
      <c r="I12" s="61"/>
      <c r="J12" s="61"/>
      <c r="K12" s="61"/>
      <c r="L12" s="63"/>
      <c r="M12" s="61"/>
      <c r="N12" s="61"/>
      <c r="O12" s="61"/>
    </row>
    <row r="13" spans="1:15" x14ac:dyDescent="0.25">
      <c r="A13" s="50"/>
      <c r="B13" s="50"/>
      <c r="C13" s="50"/>
      <c r="D13" s="76"/>
      <c r="E13" s="61"/>
      <c r="F13" s="61"/>
      <c r="G13" s="61"/>
      <c r="H13" s="63"/>
      <c r="I13" s="61"/>
      <c r="J13" s="61"/>
      <c r="K13" s="61"/>
      <c r="L13" s="63"/>
      <c r="M13" s="61"/>
      <c r="N13" s="61"/>
      <c r="O13" s="61"/>
    </row>
    <row r="14" spans="1:15" x14ac:dyDescent="0.25">
      <c r="A14" s="50"/>
      <c r="B14" s="50"/>
      <c r="C14" s="50"/>
      <c r="D14" s="76"/>
      <c r="E14" s="61"/>
      <c r="F14" s="61"/>
      <c r="G14" s="61"/>
      <c r="H14" s="63"/>
      <c r="I14" s="61"/>
      <c r="J14" s="61"/>
      <c r="K14" s="61"/>
      <c r="L14" s="63"/>
      <c r="M14" s="61"/>
      <c r="N14" s="61"/>
      <c r="O14" s="61"/>
    </row>
    <row r="15" spans="1:15" ht="59.25" customHeight="1" thickBot="1" x14ac:dyDescent="0.3">
      <c r="A15" s="51"/>
      <c r="B15" s="51"/>
      <c r="C15" s="51"/>
      <c r="D15" s="77"/>
      <c r="E15" s="62"/>
      <c r="F15" s="62"/>
      <c r="G15" s="62"/>
      <c r="H15" s="64"/>
      <c r="I15" s="62"/>
      <c r="J15" s="62"/>
      <c r="K15" s="62"/>
      <c r="L15" s="64"/>
      <c r="M15" s="62"/>
      <c r="N15" s="62"/>
      <c r="O15" s="62"/>
    </row>
    <row r="16" spans="1:15" x14ac:dyDescent="0.25">
      <c r="A16" s="56">
        <v>0</v>
      </c>
      <c r="B16" s="68">
        <v>1</v>
      </c>
      <c r="C16" s="68">
        <v>2</v>
      </c>
      <c r="D16" s="58">
        <v>3</v>
      </c>
      <c r="E16" s="52">
        <v>4</v>
      </c>
      <c r="F16" s="52">
        <v>5</v>
      </c>
      <c r="G16" s="52">
        <v>6</v>
      </c>
      <c r="H16" s="54">
        <v>7</v>
      </c>
      <c r="I16" s="52" t="s">
        <v>69</v>
      </c>
      <c r="J16" s="52">
        <v>8</v>
      </c>
      <c r="K16" s="52">
        <v>9</v>
      </c>
      <c r="L16" s="54">
        <v>10</v>
      </c>
      <c r="M16" s="56">
        <v>11</v>
      </c>
      <c r="N16" s="58">
        <v>11</v>
      </c>
      <c r="O16" s="52">
        <v>11</v>
      </c>
    </row>
    <row r="17" spans="1:18" ht="1.5" customHeight="1" thickBot="1" x14ac:dyDescent="0.3">
      <c r="A17" s="67"/>
      <c r="B17" s="69"/>
      <c r="C17" s="69"/>
      <c r="D17" s="70"/>
      <c r="E17" s="71"/>
      <c r="F17" s="53"/>
      <c r="G17" s="53"/>
      <c r="H17" s="55"/>
      <c r="I17" s="53"/>
      <c r="J17" s="53"/>
      <c r="K17" s="53"/>
      <c r="L17" s="55"/>
      <c r="M17" s="57"/>
      <c r="N17" s="59"/>
      <c r="O17" s="53"/>
    </row>
    <row r="18" spans="1:18" ht="15" customHeight="1" x14ac:dyDescent="0.25">
      <c r="A18" s="72"/>
      <c r="B18" s="68"/>
      <c r="C18" s="68"/>
      <c r="D18" s="73" t="s">
        <v>7</v>
      </c>
      <c r="E18" s="74" t="s">
        <v>8</v>
      </c>
      <c r="F18" s="52" t="s">
        <v>35</v>
      </c>
      <c r="G18" s="52" t="s">
        <v>9</v>
      </c>
      <c r="H18" s="54" t="s">
        <v>10</v>
      </c>
      <c r="I18" s="8" t="s">
        <v>70</v>
      </c>
      <c r="J18" s="52" t="s">
        <v>11</v>
      </c>
      <c r="K18" s="9" t="s">
        <v>12</v>
      </c>
      <c r="L18" s="10" t="s">
        <v>14</v>
      </c>
      <c r="M18" s="11" t="s">
        <v>16</v>
      </c>
      <c r="N18" s="9" t="s">
        <v>16</v>
      </c>
      <c r="O18" s="12" t="s">
        <v>16</v>
      </c>
    </row>
    <row r="19" spans="1:18" ht="32.25" thickBot="1" x14ac:dyDescent="0.3">
      <c r="A19" s="57"/>
      <c r="B19" s="69"/>
      <c r="C19" s="69"/>
      <c r="D19" s="59"/>
      <c r="E19" s="53"/>
      <c r="F19" s="53"/>
      <c r="G19" s="53"/>
      <c r="H19" s="55"/>
      <c r="I19" s="13" t="s">
        <v>38</v>
      </c>
      <c r="J19" s="53"/>
      <c r="K19" s="14" t="s">
        <v>13</v>
      </c>
      <c r="L19" s="15" t="s">
        <v>15</v>
      </c>
      <c r="M19" s="16" t="s">
        <v>17</v>
      </c>
      <c r="N19" s="14" t="s">
        <v>15</v>
      </c>
      <c r="O19" s="17" t="s">
        <v>18</v>
      </c>
    </row>
    <row r="20" spans="1:18" ht="16.5" thickBot="1" x14ac:dyDescent="0.3">
      <c r="A20" s="18">
        <v>1</v>
      </c>
      <c r="B20" s="19">
        <v>60</v>
      </c>
      <c r="C20" s="19">
        <v>1916.42</v>
      </c>
      <c r="D20" s="19">
        <f>B20*C20</f>
        <v>114985.20000000001</v>
      </c>
      <c r="E20" s="19">
        <f>D20/60</f>
        <v>1916.4200000000003</v>
      </c>
      <c r="F20" s="19">
        <f>D20*0.8/100</f>
        <v>919.88160000000016</v>
      </c>
      <c r="G20" s="19" t="s">
        <v>19</v>
      </c>
      <c r="H20" s="20">
        <f>E20+F20</f>
        <v>2836.3016000000007</v>
      </c>
      <c r="I20" s="21">
        <f>H20*1.0383*1.0263</f>
        <v>3022.3836615986647</v>
      </c>
      <c r="J20" s="22">
        <f>I20/12</f>
        <v>251.86530513322205</v>
      </c>
      <c r="K20" s="19">
        <f>J20*0.7</f>
        <v>176.30571359325543</v>
      </c>
      <c r="L20" s="20">
        <f>K20*0.9</f>
        <v>158.6751422339299</v>
      </c>
      <c r="M20" s="23">
        <f>L20*0.8</f>
        <v>126.94011378714393</v>
      </c>
      <c r="N20" s="19">
        <f>L20*0.9</f>
        <v>142.80762801053692</v>
      </c>
      <c r="O20" s="24">
        <f>L20</f>
        <v>158.6751422339299</v>
      </c>
      <c r="P20" s="3"/>
      <c r="Q20" s="3"/>
      <c r="R20" s="3"/>
    </row>
    <row r="21" spans="1:18" ht="16.5" thickBot="1" x14ac:dyDescent="0.3">
      <c r="A21" s="18">
        <v>2</v>
      </c>
      <c r="B21" s="19">
        <v>82.7</v>
      </c>
      <c r="C21" s="19">
        <v>1916.42</v>
      </c>
      <c r="D21" s="19">
        <f>B21*C21</f>
        <v>158487.93400000001</v>
      </c>
      <c r="E21" s="19">
        <f>D21/60</f>
        <v>2641.4655666666667</v>
      </c>
      <c r="F21" s="19">
        <f>D21*0.8/100</f>
        <v>1267.9034720000002</v>
      </c>
      <c r="G21" s="19" t="s">
        <v>19</v>
      </c>
      <c r="H21" s="20">
        <f>E21+F21</f>
        <v>3909.3690386666667</v>
      </c>
      <c r="I21" s="21">
        <f>H21*1.0383*1.0263</f>
        <v>4165.8521469034922</v>
      </c>
      <c r="J21" s="22">
        <f>I21/12</f>
        <v>347.15434557529102</v>
      </c>
      <c r="K21" s="19">
        <f>J21*0.7</f>
        <v>243.0080419027037</v>
      </c>
      <c r="L21" s="20">
        <f>K21*0.9</f>
        <v>218.70723771243334</v>
      </c>
      <c r="M21" s="23">
        <f>L21*0.8</f>
        <v>174.96579016994667</v>
      </c>
      <c r="N21" s="19">
        <f>L21*0.9</f>
        <v>196.83651394119002</v>
      </c>
      <c r="O21" s="24">
        <f>L21</f>
        <v>218.70723771243334</v>
      </c>
      <c r="P21" s="3"/>
      <c r="Q21" s="3"/>
      <c r="R21" s="3"/>
    </row>
    <row r="24" spans="1:18" ht="16.5" x14ac:dyDescent="0.25">
      <c r="A24" s="44" t="s">
        <v>75</v>
      </c>
      <c r="B24" s="44"/>
      <c r="C24" s="44"/>
      <c r="D24" s="44"/>
      <c r="E24" s="44"/>
      <c r="F24" s="44"/>
      <c r="G24" s="44"/>
      <c r="H24" s="5"/>
      <c r="I24" s="44" t="s">
        <v>76</v>
      </c>
      <c r="J24" s="44"/>
      <c r="K24" s="44"/>
      <c r="L24" s="44"/>
      <c r="M24" s="44"/>
      <c r="N24" s="44"/>
      <c r="O24" s="44"/>
    </row>
    <row r="25" spans="1:18" ht="16.5" x14ac:dyDescent="0.25">
      <c r="A25" s="44" t="s">
        <v>77</v>
      </c>
      <c r="B25" s="44"/>
      <c r="C25" s="44"/>
      <c r="D25" s="44"/>
      <c r="E25" s="44"/>
      <c r="F25" s="44"/>
      <c r="G25" s="44"/>
      <c r="H25" s="5"/>
      <c r="I25" s="44" t="s">
        <v>78</v>
      </c>
      <c r="J25" s="44"/>
      <c r="K25" s="44"/>
      <c r="L25" s="44"/>
      <c r="M25" s="44"/>
      <c r="N25" s="44"/>
      <c r="O25" s="44"/>
    </row>
    <row r="26" spans="1:18" ht="16.5" x14ac:dyDescent="0.25">
      <c r="A26" s="44" t="s">
        <v>79</v>
      </c>
      <c r="B26" s="44"/>
      <c r="C26" s="44"/>
      <c r="D26" s="44"/>
      <c r="E26" s="44"/>
      <c r="F26" s="44"/>
      <c r="G26" s="44"/>
      <c r="H26" s="5"/>
      <c r="I26" s="44" t="s">
        <v>80</v>
      </c>
      <c r="J26" s="44"/>
      <c r="K26" s="44"/>
      <c r="L26" s="44"/>
      <c r="M26" s="44"/>
      <c r="N26" s="44"/>
      <c r="O26" s="44"/>
    </row>
    <row r="27" spans="1:18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</sheetData>
  <mergeCells count="49">
    <mergeCell ref="A24:G24"/>
    <mergeCell ref="A25:G25"/>
    <mergeCell ref="A26:G26"/>
    <mergeCell ref="I24:O24"/>
    <mergeCell ref="I25:O25"/>
    <mergeCell ref="I26:O26"/>
    <mergeCell ref="M7:O7"/>
    <mergeCell ref="M8:O8"/>
    <mergeCell ref="M9:M15"/>
    <mergeCell ref="N9:N15"/>
    <mergeCell ref="O9:O15"/>
    <mergeCell ref="A7:A15"/>
    <mergeCell ref="B7:B15"/>
    <mergeCell ref="D9:D15"/>
    <mergeCell ref="E9:E15"/>
    <mergeCell ref="F9:F15"/>
    <mergeCell ref="C7:H8"/>
    <mergeCell ref="F18:F19"/>
    <mergeCell ref="J16:J17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F16:F17"/>
    <mergeCell ref="J9:J15"/>
    <mergeCell ref="K9:K15"/>
    <mergeCell ref="L9:L15"/>
    <mergeCell ref="G16:G17"/>
    <mergeCell ref="H16:H17"/>
    <mergeCell ref="I16:I17"/>
    <mergeCell ref="I7:L8"/>
    <mergeCell ref="C9:C15"/>
    <mergeCell ref="K16:K17"/>
    <mergeCell ref="L16:L17"/>
    <mergeCell ref="M16:M17"/>
    <mergeCell ref="N16:N17"/>
    <mergeCell ref="O16:O17"/>
    <mergeCell ref="G9:G15"/>
    <mergeCell ref="G18:G19"/>
    <mergeCell ref="H18:H19"/>
    <mergeCell ref="J18:J19"/>
    <mergeCell ref="H9:H15"/>
    <mergeCell ref="I9:I1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23" sqref="A23:XFD25"/>
    </sheetView>
  </sheetViews>
  <sheetFormatPr defaultRowHeight="15" x14ac:dyDescent="0.25"/>
  <cols>
    <col min="1" max="1" width="7" customWidth="1"/>
    <col min="2" max="2" width="6" customWidth="1"/>
    <col min="3" max="3" width="9" customWidth="1"/>
    <col min="4" max="4" width="11.140625" customWidth="1"/>
    <col min="6" max="6" width="10" customWidth="1"/>
    <col min="7" max="7" width="9.7109375" customWidth="1"/>
    <col min="8" max="8" width="9.140625" customWidth="1"/>
    <col min="9" max="9" width="9.5703125" bestFit="1" customWidth="1"/>
    <col min="10" max="10" width="8" customWidth="1"/>
    <col min="13" max="13" width="11.7109375" customWidth="1"/>
    <col min="14" max="14" width="11.140625" customWidth="1"/>
    <col min="15" max="15" width="13" customWidth="1"/>
  </cols>
  <sheetData>
    <row r="1" spans="1:15" s="4" customFormat="1" ht="16.5" x14ac:dyDescent="0.25">
      <c r="M1" s="5" t="s">
        <v>71</v>
      </c>
      <c r="N1" s="5"/>
    </row>
    <row r="2" spans="1:15" s="4" customFormat="1" ht="16.5" x14ac:dyDescent="0.25">
      <c r="I2" s="6"/>
      <c r="L2" s="5" t="s">
        <v>83</v>
      </c>
      <c r="M2" s="5"/>
      <c r="N2" s="7"/>
      <c r="O2" s="7"/>
    </row>
    <row r="3" spans="1:15" s="4" customFormat="1" ht="16.5" x14ac:dyDescent="0.25">
      <c r="I3" s="6" t="s">
        <v>36</v>
      </c>
    </row>
    <row r="4" spans="1:15" s="4" customFormat="1" ht="16.5" x14ac:dyDescent="0.25">
      <c r="I4" s="6" t="s">
        <v>39</v>
      </c>
    </row>
    <row r="5" spans="1:15" s="4" customFormat="1" ht="16.5" x14ac:dyDescent="0.25">
      <c r="I5" s="6" t="s">
        <v>84</v>
      </c>
    </row>
    <row r="6" spans="1:15" ht="15.75" thickBot="1" x14ac:dyDescent="0.3">
      <c r="I6" s="2"/>
    </row>
    <row r="7" spans="1:15" ht="15" customHeight="1" x14ac:dyDescent="0.25">
      <c r="A7" s="49" t="s">
        <v>20</v>
      </c>
      <c r="B7" s="49" t="s">
        <v>66</v>
      </c>
      <c r="C7" s="78"/>
      <c r="D7" s="79"/>
      <c r="E7" s="79"/>
      <c r="F7" s="79"/>
      <c r="G7" s="79"/>
      <c r="H7" s="79"/>
      <c r="I7" s="45"/>
      <c r="J7" s="45"/>
      <c r="K7" s="45"/>
      <c r="L7" s="46"/>
      <c r="M7" s="66" t="s">
        <v>0</v>
      </c>
      <c r="N7" s="45"/>
      <c r="O7" s="46"/>
    </row>
    <row r="8" spans="1:15" ht="16.5" thickBot="1" x14ac:dyDescent="0.3">
      <c r="A8" s="50"/>
      <c r="B8" s="50"/>
      <c r="C8" s="80"/>
      <c r="D8" s="81"/>
      <c r="E8" s="81"/>
      <c r="F8" s="81"/>
      <c r="G8" s="81"/>
      <c r="H8" s="81"/>
      <c r="I8" s="47"/>
      <c r="J8" s="47"/>
      <c r="K8" s="47"/>
      <c r="L8" s="48"/>
      <c r="M8" s="82" t="s">
        <v>1</v>
      </c>
      <c r="N8" s="47"/>
      <c r="O8" s="48"/>
    </row>
    <row r="9" spans="1:15" x14ac:dyDescent="0.25">
      <c r="A9" s="50"/>
      <c r="B9" s="50"/>
      <c r="C9" s="49" t="s">
        <v>2</v>
      </c>
      <c r="D9" s="75" t="s">
        <v>22</v>
      </c>
      <c r="E9" s="60" t="s">
        <v>23</v>
      </c>
      <c r="F9" s="60" t="s">
        <v>24</v>
      </c>
      <c r="G9" s="60" t="s">
        <v>25</v>
      </c>
      <c r="H9" s="63" t="s">
        <v>26</v>
      </c>
      <c r="I9" s="65" t="s">
        <v>27</v>
      </c>
      <c r="J9" s="65" t="s">
        <v>28</v>
      </c>
      <c r="K9" s="65" t="s">
        <v>29</v>
      </c>
      <c r="L9" s="66" t="s">
        <v>31</v>
      </c>
      <c r="M9" s="65" t="s">
        <v>32</v>
      </c>
      <c r="N9" s="65" t="s">
        <v>33</v>
      </c>
      <c r="O9" s="65" t="s">
        <v>34</v>
      </c>
    </row>
    <row r="10" spans="1:15" x14ac:dyDescent="0.25">
      <c r="A10" s="50"/>
      <c r="B10" s="50"/>
      <c r="C10" s="50"/>
      <c r="D10" s="76"/>
      <c r="E10" s="61"/>
      <c r="F10" s="61"/>
      <c r="G10" s="61"/>
      <c r="H10" s="63"/>
      <c r="I10" s="61"/>
      <c r="J10" s="61"/>
      <c r="K10" s="61"/>
      <c r="L10" s="63"/>
      <c r="M10" s="61"/>
      <c r="N10" s="61"/>
      <c r="O10" s="61"/>
    </row>
    <row r="11" spans="1:15" x14ac:dyDescent="0.25">
      <c r="A11" s="50"/>
      <c r="B11" s="50"/>
      <c r="C11" s="50"/>
      <c r="D11" s="76"/>
      <c r="E11" s="61"/>
      <c r="F11" s="61"/>
      <c r="G11" s="61"/>
      <c r="H11" s="63"/>
      <c r="I11" s="61"/>
      <c r="J11" s="61"/>
      <c r="K11" s="61"/>
      <c r="L11" s="63"/>
      <c r="M11" s="61"/>
      <c r="N11" s="61"/>
      <c r="O11" s="61"/>
    </row>
    <row r="12" spans="1:15" ht="60" customHeight="1" x14ac:dyDescent="0.25">
      <c r="A12" s="50"/>
      <c r="B12" s="50"/>
      <c r="C12" s="50"/>
      <c r="D12" s="76"/>
      <c r="E12" s="61"/>
      <c r="F12" s="61"/>
      <c r="G12" s="61"/>
      <c r="H12" s="63"/>
      <c r="I12" s="61"/>
      <c r="J12" s="61"/>
      <c r="K12" s="61"/>
      <c r="L12" s="63"/>
      <c r="M12" s="61"/>
      <c r="N12" s="61"/>
      <c r="O12" s="61"/>
    </row>
    <row r="13" spans="1:15" x14ac:dyDescent="0.25">
      <c r="A13" s="50"/>
      <c r="B13" s="50"/>
      <c r="C13" s="50"/>
      <c r="D13" s="76"/>
      <c r="E13" s="61"/>
      <c r="F13" s="61"/>
      <c r="G13" s="61"/>
      <c r="H13" s="63"/>
      <c r="I13" s="61"/>
      <c r="J13" s="61"/>
      <c r="K13" s="61"/>
      <c r="L13" s="63"/>
      <c r="M13" s="61"/>
      <c r="N13" s="61"/>
      <c r="O13" s="61"/>
    </row>
    <row r="14" spans="1:15" x14ac:dyDescent="0.25">
      <c r="A14" s="50"/>
      <c r="B14" s="50"/>
      <c r="C14" s="50"/>
      <c r="D14" s="76"/>
      <c r="E14" s="61"/>
      <c r="F14" s="61"/>
      <c r="G14" s="61"/>
      <c r="H14" s="63"/>
      <c r="I14" s="61"/>
      <c r="J14" s="61"/>
      <c r="K14" s="61"/>
      <c r="L14" s="63"/>
      <c r="M14" s="61"/>
      <c r="N14" s="61"/>
      <c r="O14" s="61"/>
    </row>
    <row r="15" spans="1:15" ht="54" customHeight="1" thickBot="1" x14ac:dyDescent="0.3">
      <c r="A15" s="51"/>
      <c r="B15" s="51"/>
      <c r="C15" s="51"/>
      <c r="D15" s="77"/>
      <c r="E15" s="62"/>
      <c r="F15" s="62"/>
      <c r="G15" s="62"/>
      <c r="H15" s="64"/>
      <c r="I15" s="62"/>
      <c r="J15" s="62"/>
      <c r="K15" s="62"/>
      <c r="L15" s="64"/>
      <c r="M15" s="62"/>
      <c r="N15" s="62"/>
      <c r="O15" s="62"/>
    </row>
    <row r="16" spans="1:15" x14ac:dyDescent="0.25">
      <c r="A16" s="56">
        <v>0</v>
      </c>
      <c r="B16" s="68">
        <v>1</v>
      </c>
      <c r="C16" s="68">
        <v>2</v>
      </c>
      <c r="D16" s="58">
        <v>3</v>
      </c>
      <c r="E16" s="52">
        <v>4</v>
      </c>
      <c r="F16" s="52">
        <v>5</v>
      </c>
      <c r="G16" s="52">
        <v>6</v>
      </c>
      <c r="H16" s="54">
        <v>7</v>
      </c>
      <c r="I16" s="52" t="s">
        <v>69</v>
      </c>
      <c r="J16" s="52">
        <v>8</v>
      </c>
      <c r="K16" s="52">
        <v>9</v>
      </c>
      <c r="L16" s="54">
        <v>10</v>
      </c>
      <c r="M16" s="56">
        <v>11</v>
      </c>
      <c r="N16" s="58">
        <v>11</v>
      </c>
      <c r="O16" s="52">
        <v>11</v>
      </c>
    </row>
    <row r="17" spans="1:18" ht="0.75" customHeight="1" thickBot="1" x14ac:dyDescent="0.3">
      <c r="A17" s="67"/>
      <c r="B17" s="69"/>
      <c r="C17" s="69"/>
      <c r="D17" s="70"/>
      <c r="E17" s="71"/>
      <c r="F17" s="53"/>
      <c r="G17" s="53"/>
      <c r="H17" s="55"/>
      <c r="I17" s="53"/>
      <c r="J17" s="53"/>
      <c r="K17" s="53"/>
      <c r="L17" s="55"/>
      <c r="M17" s="57"/>
      <c r="N17" s="59"/>
      <c r="O17" s="53"/>
    </row>
    <row r="18" spans="1:18" ht="15" customHeight="1" x14ac:dyDescent="0.25">
      <c r="A18" s="72"/>
      <c r="B18" s="68"/>
      <c r="C18" s="68"/>
      <c r="D18" s="73" t="s">
        <v>7</v>
      </c>
      <c r="E18" s="74" t="s">
        <v>8</v>
      </c>
      <c r="F18" s="52" t="s">
        <v>35</v>
      </c>
      <c r="G18" s="52" t="s">
        <v>40</v>
      </c>
      <c r="H18" s="54" t="s">
        <v>10</v>
      </c>
      <c r="I18" s="8" t="s">
        <v>70</v>
      </c>
      <c r="J18" s="52" t="s">
        <v>11</v>
      </c>
      <c r="K18" s="9" t="s">
        <v>12</v>
      </c>
      <c r="L18" s="10" t="s">
        <v>14</v>
      </c>
      <c r="M18" s="11" t="s">
        <v>16</v>
      </c>
      <c r="N18" s="9" t="s">
        <v>16</v>
      </c>
      <c r="O18" s="12" t="s">
        <v>16</v>
      </c>
    </row>
    <row r="19" spans="1:18" ht="32.25" thickBot="1" x14ac:dyDescent="0.3">
      <c r="A19" s="57"/>
      <c r="B19" s="69"/>
      <c r="C19" s="69"/>
      <c r="D19" s="59"/>
      <c r="E19" s="53"/>
      <c r="F19" s="53"/>
      <c r="G19" s="53"/>
      <c r="H19" s="55"/>
      <c r="I19" s="13" t="s">
        <v>38</v>
      </c>
      <c r="J19" s="53"/>
      <c r="K19" s="14" t="s">
        <v>13</v>
      </c>
      <c r="L19" s="15" t="s">
        <v>15</v>
      </c>
      <c r="M19" s="16" t="s">
        <v>17</v>
      </c>
      <c r="N19" s="14" t="s">
        <v>15</v>
      </c>
      <c r="O19" s="17" t="s">
        <v>18</v>
      </c>
    </row>
    <row r="20" spans="1:18" ht="16.5" thickBot="1" x14ac:dyDescent="0.3">
      <c r="A20" s="18">
        <v>1</v>
      </c>
      <c r="B20" s="19">
        <v>60</v>
      </c>
      <c r="C20" s="19">
        <v>1916.42</v>
      </c>
      <c r="D20" s="19">
        <f>B20*C20</f>
        <v>114985.20000000001</v>
      </c>
      <c r="E20" s="19">
        <f>D20/60</f>
        <v>1916.4200000000003</v>
      </c>
      <c r="F20" s="19">
        <f>D20*0.8/100</f>
        <v>919.88160000000016</v>
      </c>
      <c r="G20" s="19">
        <f>D20*0.5/100</f>
        <v>574.92600000000004</v>
      </c>
      <c r="H20" s="20">
        <f>E20+F20+G20</f>
        <v>3411.2276000000006</v>
      </c>
      <c r="I20" s="21">
        <f>H20*1.0383*1.0263</f>
        <v>3635.0289984092046</v>
      </c>
      <c r="J20" s="22">
        <f>I20/12</f>
        <v>302.91908320076703</v>
      </c>
      <c r="K20" s="19">
        <f>J20*0.7</f>
        <v>212.04335824053692</v>
      </c>
      <c r="L20" s="20">
        <f>K20*0.9</f>
        <v>190.83902241648323</v>
      </c>
      <c r="M20" s="23">
        <f>L20*0.8</f>
        <v>152.6712179331866</v>
      </c>
      <c r="N20" s="19">
        <f>L20*0.9</f>
        <v>171.7551201748349</v>
      </c>
      <c r="O20" s="24">
        <f>L20</f>
        <v>190.83902241648323</v>
      </c>
      <c r="P20" s="3"/>
      <c r="Q20" s="3"/>
      <c r="R20" s="3"/>
    </row>
    <row r="21" spans="1:18" ht="16.5" thickBot="1" x14ac:dyDescent="0.3">
      <c r="A21" s="18">
        <v>2</v>
      </c>
      <c r="B21" s="19">
        <v>82.7</v>
      </c>
      <c r="C21" s="19">
        <v>1916.42</v>
      </c>
      <c r="D21" s="19">
        <f>B21*C21</f>
        <v>158487.93400000001</v>
      </c>
      <c r="E21" s="19">
        <f>D21/60</f>
        <v>2641.4655666666667</v>
      </c>
      <c r="F21" s="19">
        <f>D21*0.8/100</f>
        <v>1267.9034720000002</v>
      </c>
      <c r="G21" s="19">
        <f>D21*0.5/100</f>
        <v>792.43967000000009</v>
      </c>
      <c r="H21" s="20">
        <f>E21+F21+G21</f>
        <v>4701.8087086666665</v>
      </c>
      <c r="I21" s="21">
        <f>H21*1.0383*1.0263</f>
        <v>5010.2816361406858</v>
      </c>
      <c r="J21" s="22">
        <f>I21/12</f>
        <v>417.52346967839048</v>
      </c>
      <c r="K21" s="19">
        <f>J21*0.7</f>
        <v>292.2664287748733</v>
      </c>
      <c r="L21" s="20">
        <f>K21*0.9</f>
        <v>263.03978589738597</v>
      </c>
      <c r="M21" s="23">
        <f>L21*0.8</f>
        <v>210.43182871790879</v>
      </c>
      <c r="N21" s="19">
        <f>L21*0.9</f>
        <v>236.73580730764738</v>
      </c>
      <c r="O21" s="24">
        <f>L21</f>
        <v>263.03978589738597</v>
      </c>
      <c r="P21" s="3"/>
      <c r="Q21" s="3"/>
      <c r="R21" s="3"/>
    </row>
    <row r="22" spans="1:18" x14ac:dyDescent="0.25">
      <c r="P22" s="3"/>
      <c r="Q22" s="3"/>
      <c r="R22" s="3"/>
    </row>
    <row r="23" spans="1:18" ht="16.5" x14ac:dyDescent="0.25">
      <c r="A23" s="44" t="s">
        <v>75</v>
      </c>
      <c r="B23" s="44"/>
      <c r="C23" s="44"/>
      <c r="D23" s="44"/>
      <c r="E23" s="44"/>
      <c r="F23" s="44"/>
      <c r="G23" s="44"/>
      <c r="H23" s="5"/>
      <c r="I23" s="44" t="s">
        <v>76</v>
      </c>
      <c r="J23" s="44"/>
      <c r="K23" s="44"/>
      <c r="L23" s="44"/>
      <c r="M23" s="44"/>
      <c r="N23" s="44"/>
      <c r="O23" s="44"/>
    </row>
    <row r="24" spans="1:18" ht="16.5" x14ac:dyDescent="0.25">
      <c r="A24" s="44" t="s">
        <v>77</v>
      </c>
      <c r="B24" s="44"/>
      <c r="C24" s="44"/>
      <c r="D24" s="44"/>
      <c r="E24" s="44"/>
      <c r="F24" s="44"/>
      <c r="G24" s="44"/>
      <c r="H24" s="5"/>
      <c r="I24" s="44" t="s">
        <v>78</v>
      </c>
      <c r="J24" s="44"/>
      <c r="K24" s="44"/>
      <c r="L24" s="44"/>
      <c r="M24" s="44"/>
      <c r="N24" s="44"/>
      <c r="O24" s="44"/>
    </row>
    <row r="25" spans="1:18" ht="16.5" x14ac:dyDescent="0.25">
      <c r="A25" s="44" t="s">
        <v>79</v>
      </c>
      <c r="B25" s="44"/>
      <c r="C25" s="44"/>
      <c r="D25" s="44"/>
      <c r="E25" s="44"/>
      <c r="F25" s="44"/>
      <c r="G25" s="44"/>
      <c r="H25" s="5"/>
      <c r="I25" s="44" t="s">
        <v>80</v>
      </c>
      <c r="J25" s="44"/>
      <c r="K25" s="44"/>
      <c r="L25" s="44"/>
      <c r="M25" s="44"/>
      <c r="N25" s="44"/>
      <c r="O25" s="44"/>
    </row>
  </sheetData>
  <mergeCells count="49">
    <mergeCell ref="A23:G23"/>
    <mergeCell ref="I23:O23"/>
    <mergeCell ref="A24:G24"/>
    <mergeCell ref="I24:O24"/>
    <mergeCell ref="A25:G25"/>
    <mergeCell ref="I25:O25"/>
    <mergeCell ref="J18:J19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C7:H8"/>
    <mergeCell ref="I7:L8"/>
    <mergeCell ref="M16:M17"/>
    <mergeCell ref="M9:M15"/>
    <mergeCell ref="A16:A17"/>
    <mergeCell ref="B16:B17"/>
    <mergeCell ref="C16:C17"/>
    <mergeCell ref="D16:D17"/>
    <mergeCell ref="E16:E17"/>
    <mergeCell ref="F16:F17"/>
    <mergeCell ref="G16:G17"/>
    <mergeCell ref="G9:G15"/>
    <mergeCell ref="H9:H15"/>
    <mergeCell ref="I9:I15"/>
    <mergeCell ref="M7:O7"/>
    <mergeCell ref="M8:O8"/>
    <mergeCell ref="C9:C15"/>
    <mergeCell ref="D9:D15"/>
    <mergeCell ref="E9:E15"/>
    <mergeCell ref="F9:F15"/>
    <mergeCell ref="L9:L15"/>
    <mergeCell ref="N9:N15"/>
    <mergeCell ref="O9:O15"/>
    <mergeCell ref="J9:J15"/>
    <mergeCell ref="K9:K15"/>
    <mergeCell ref="A7:A15"/>
    <mergeCell ref="B7:B1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A24" sqref="A24:XFD26"/>
    </sheetView>
  </sheetViews>
  <sheetFormatPr defaultRowHeight="15" x14ac:dyDescent="0.25"/>
  <cols>
    <col min="1" max="1" width="5.5703125" customWidth="1"/>
    <col min="2" max="2" width="7" customWidth="1"/>
    <col min="3" max="3" width="8" customWidth="1"/>
    <col min="4" max="4" width="10" customWidth="1"/>
    <col min="5" max="5" width="10.140625" customWidth="1"/>
    <col min="6" max="6" width="10.5703125" customWidth="1"/>
    <col min="9" max="9" width="9.42578125" customWidth="1"/>
    <col min="10" max="10" width="8.42578125" customWidth="1"/>
    <col min="13" max="13" width="11.28515625" customWidth="1"/>
    <col min="14" max="14" width="11.42578125" customWidth="1"/>
    <col min="15" max="15" width="11.28515625" customWidth="1"/>
  </cols>
  <sheetData>
    <row r="1" spans="1:15" ht="16.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72</v>
      </c>
      <c r="N1" s="5"/>
      <c r="O1" s="4"/>
    </row>
    <row r="2" spans="1:15" ht="16.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85</v>
      </c>
      <c r="M2" s="5"/>
      <c r="N2" s="4"/>
      <c r="O2" s="4"/>
    </row>
    <row r="3" spans="1:15" ht="6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4"/>
      <c r="O3" s="4"/>
    </row>
    <row r="4" spans="1:15" ht="16.5" x14ac:dyDescent="0.25">
      <c r="A4" s="4"/>
      <c r="B4" s="4"/>
      <c r="C4" s="4"/>
      <c r="D4" s="4"/>
      <c r="E4" s="4"/>
      <c r="F4" s="4"/>
      <c r="G4" s="4"/>
      <c r="H4" s="6" t="s">
        <v>59</v>
      </c>
      <c r="I4" s="4"/>
      <c r="J4" s="4"/>
      <c r="K4" s="4"/>
      <c r="L4" s="4"/>
      <c r="M4" s="4"/>
      <c r="N4" s="4"/>
      <c r="O4" s="4"/>
    </row>
    <row r="5" spans="1:15" ht="16.5" x14ac:dyDescent="0.25">
      <c r="A5" s="4"/>
      <c r="B5" s="4"/>
      <c r="C5" s="4"/>
      <c r="D5" s="4"/>
      <c r="E5" s="4"/>
      <c r="F5" s="5" t="s">
        <v>60</v>
      </c>
      <c r="G5" s="5"/>
      <c r="H5" s="5"/>
      <c r="I5" s="4"/>
      <c r="J5" s="4"/>
      <c r="K5" s="4"/>
      <c r="L5" s="4"/>
      <c r="M5" s="4"/>
      <c r="N5" s="4"/>
      <c r="O5" s="4"/>
    </row>
    <row r="6" spans="1:15" ht="4.5" customHeight="1" thickBot="1" x14ac:dyDescent="0.3">
      <c r="G6" s="1"/>
      <c r="H6" s="1"/>
    </row>
    <row r="7" spans="1:15" ht="15.75" customHeight="1" x14ac:dyDescent="0.25">
      <c r="A7" s="49" t="s">
        <v>48</v>
      </c>
      <c r="B7" s="49" t="s">
        <v>21</v>
      </c>
      <c r="C7" s="78"/>
      <c r="D7" s="79"/>
      <c r="E7" s="79"/>
      <c r="F7" s="79"/>
      <c r="G7" s="79"/>
      <c r="H7" s="79"/>
      <c r="I7" s="79"/>
      <c r="J7" s="79"/>
      <c r="K7" s="79"/>
      <c r="L7" s="85"/>
      <c r="M7" s="66" t="s">
        <v>0</v>
      </c>
      <c r="N7" s="45"/>
      <c r="O7" s="46"/>
    </row>
    <row r="8" spans="1:15" ht="15.75" customHeight="1" thickBot="1" x14ac:dyDescent="0.3">
      <c r="A8" s="50"/>
      <c r="B8" s="50"/>
      <c r="C8" s="80"/>
      <c r="D8" s="81"/>
      <c r="E8" s="81"/>
      <c r="F8" s="81"/>
      <c r="G8" s="81"/>
      <c r="H8" s="81"/>
      <c r="I8" s="81"/>
      <c r="J8" s="81"/>
      <c r="K8" s="81"/>
      <c r="L8" s="86"/>
      <c r="M8" s="82" t="s">
        <v>1</v>
      </c>
      <c r="N8" s="47"/>
      <c r="O8" s="48"/>
    </row>
    <row r="9" spans="1:15" x14ac:dyDescent="0.25">
      <c r="A9" s="50"/>
      <c r="B9" s="50"/>
      <c r="C9" s="50" t="s">
        <v>2</v>
      </c>
      <c r="D9" s="75" t="s">
        <v>49</v>
      </c>
      <c r="E9" s="60" t="s">
        <v>50</v>
      </c>
      <c r="F9" s="60" t="s">
        <v>51</v>
      </c>
      <c r="G9" s="60" t="s">
        <v>52</v>
      </c>
      <c r="H9" s="60" t="s">
        <v>5</v>
      </c>
      <c r="I9" s="60" t="s">
        <v>53</v>
      </c>
      <c r="J9" s="60" t="s">
        <v>54</v>
      </c>
      <c r="K9" s="60" t="s">
        <v>55</v>
      </c>
      <c r="L9" s="60" t="s">
        <v>30</v>
      </c>
      <c r="M9" s="65" t="s">
        <v>67</v>
      </c>
      <c r="N9" s="46" t="s">
        <v>57</v>
      </c>
      <c r="O9" s="65" t="s">
        <v>58</v>
      </c>
    </row>
    <row r="10" spans="1:15" x14ac:dyDescent="0.25">
      <c r="A10" s="50"/>
      <c r="B10" s="50"/>
      <c r="C10" s="50"/>
      <c r="D10" s="76"/>
      <c r="E10" s="61"/>
      <c r="F10" s="61"/>
      <c r="G10" s="61"/>
      <c r="H10" s="61"/>
      <c r="I10" s="61"/>
      <c r="J10" s="61"/>
      <c r="K10" s="61"/>
      <c r="L10" s="61"/>
      <c r="M10" s="61"/>
      <c r="N10" s="87"/>
      <c r="O10" s="61"/>
    </row>
    <row r="11" spans="1:15" x14ac:dyDescent="0.25">
      <c r="A11" s="50"/>
      <c r="B11" s="50"/>
      <c r="C11" s="50"/>
      <c r="D11" s="76"/>
      <c r="E11" s="61"/>
      <c r="F11" s="61"/>
      <c r="G11" s="61"/>
      <c r="H11" s="61"/>
      <c r="I11" s="61"/>
      <c r="J11" s="61"/>
      <c r="K11" s="61"/>
      <c r="L11" s="61"/>
      <c r="M11" s="61"/>
      <c r="N11" s="87"/>
      <c r="O11" s="61"/>
    </row>
    <row r="12" spans="1:15" ht="60" customHeight="1" x14ac:dyDescent="0.25">
      <c r="A12" s="50"/>
      <c r="B12" s="50"/>
      <c r="C12" s="50"/>
      <c r="D12" s="76"/>
      <c r="E12" s="61"/>
      <c r="F12" s="61"/>
      <c r="G12" s="61"/>
      <c r="H12" s="61"/>
      <c r="I12" s="61"/>
      <c r="J12" s="61"/>
      <c r="K12" s="61"/>
      <c r="L12" s="61"/>
      <c r="M12" s="61"/>
      <c r="N12" s="87"/>
      <c r="O12" s="61"/>
    </row>
    <row r="13" spans="1:15" x14ac:dyDescent="0.25">
      <c r="A13" s="50"/>
      <c r="B13" s="50"/>
      <c r="C13" s="50"/>
      <c r="D13" s="76"/>
      <c r="E13" s="61"/>
      <c r="F13" s="61"/>
      <c r="G13" s="61"/>
      <c r="H13" s="61"/>
      <c r="I13" s="61"/>
      <c r="J13" s="61"/>
      <c r="K13" s="61"/>
      <c r="L13" s="61"/>
      <c r="M13" s="61"/>
      <c r="N13" s="87"/>
      <c r="O13" s="61"/>
    </row>
    <row r="14" spans="1:15" ht="69" customHeight="1" x14ac:dyDescent="0.25">
      <c r="A14" s="50"/>
      <c r="B14" s="50"/>
      <c r="C14" s="50"/>
      <c r="D14" s="76"/>
      <c r="E14" s="61"/>
      <c r="F14" s="61"/>
      <c r="G14" s="61"/>
      <c r="H14" s="61"/>
      <c r="I14" s="61"/>
      <c r="J14" s="61"/>
      <c r="K14" s="61"/>
      <c r="L14" s="61"/>
      <c r="M14" s="61"/>
      <c r="N14" s="87"/>
      <c r="O14" s="61"/>
    </row>
    <row r="15" spans="1:15" ht="16.5" thickBot="1" x14ac:dyDescent="0.3">
      <c r="A15" s="25"/>
      <c r="B15" s="26"/>
      <c r="C15" s="51"/>
      <c r="D15" s="27" t="s">
        <v>3</v>
      </c>
      <c r="E15" s="27" t="s">
        <v>3</v>
      </c>
      <c r="F15" s="27" t="s">
        <v>3</v>
      </c>
      <c r="G15" s="27" t="s">
        <v>4</v>
      </c>
      <c r="H15" s="27" t="s">
        <v>4</v>
      </c>
      <c r="I15" s="27" t="s">
        <v>4</v>
      </c>
      <c r="J15" s="27" t="s">
        <v>4</v>
      </c>
      <c r="K15" s="27" t="s">
        <v>4</v>
      </c>
      <c r="L15" s="27" t="s">
        <v>6</v>
      </c>
      <c r="M15" s="27" t="s">
        <v>6</v>
      </c>
      <c r="N15" s="27" t="s">
        <v>6</v>
      </c>
      <c r="O15" s="27" t="s">
        <v>6</v>
      </c>
    </row>
    <row r="16" spans="1:15" ht="16.5" thickBot="1" x14ac:dyDescent="0.3">
      <c r="A16" s="28">
        <v>0</v>
      </c>
      <c r="B16" s="29">
        <v>1</v>
      </c>
      <c r="C16" s="29">
        <v>2</v>
      </c>
      <c r="D16" s="30">
        <v>3</v>
      </c>
      <c r="E16" s="31">
        <v>4</v>
      </c>
      <c r="F16" s="31">
        <v>5</v>
      </c>
      <c r="G16" s="31">
        <v>6</v>
      </c>
      <c r="H16" s="32">
        <v>7</v>
      </c>
      <c r="I16" s="31" t="s">
        <v>69</v>
      </c>
      <c r="J16" s="31">
        <v>8</v>
      </c>
      <c r="K16" s="31">
        <v>9</v>
      </c>
      <c r="L16" s="31">
        <v>10</v>
      </c>
      <c r="M16" s="32">
        <v>11</v>
      </c>
      <c r="N16" s="30">
        <v>11</v>
      </c>
      <c r="O16" s="31">
        <v>11</v>
      </c>
    </row>
    <row r="17" spans="1:18" ht="18" customHeight="1" x14ac:dyDescent="0.25">
      <c r="A17" s="83"/>
      <c r="B17" s="50"/>
      <c r="C17" s="50"/>
      <c r="D17" s="76" t="s">
        <v>7</v>
      </c>
      <c r="E17" s="61" t="s">
        <v>8</v>
      </c>
      <c r="F17" s="61" t="s">
        <v>61</v>
      </c>
      <c r="G17" s="61" t="s">
        <v>9</v>
      </c>
      <c r="H17" s="61" t="s">
        <v>10</v>
      </c>
      <c r="I17" s="33" t="s">
        <v>68</v>
      </c>
      <c r="J17" s="61" t="s">
        <v>11</v>
      </c>
      <c r="K17" s="33" t="s">
        <v>12</v>
      </c>
      <c r="L17" s="33" t="s">
        <v>14</v>
      </c>
      <c r="M17" s="34" t="s">
        <v>43</v>
      </c>
      <c r="N17" s="33" t="s">
        <v>45</v>
      </c>
      <c r="O17" s="34" t="s">
        <v>45</v>
      </c>
    </row>
    <row r="18" spans="1:18" ht="32.25" thickBot="1" x14ac:dyDescent="0.3">
      <c r="A18" s="84"/>
      <c r="B18" s="51"/>
      <c r="C18" s="51"/>
      <c r="D18" s="77"/>
      <c r="E18" s="62"/>
      <c r="F18" s="62"/>
      <c r="G18" s="62"/>
      <c r="H18" s="62"/>
      <c r="I18" s="35" t="s">
        <v>62</v>
      </c>
      <c r="J18" s="62"/>
      <c r="K18" s="27" t="s">
        <v>41</v>
      </c>
      <c r="L18" s="27" t="s">
        <v>42</v>
      </c>
      <c r="M18" s="36" t="s">
        <v>44</v>
      </c>
      <c r="N18" s="27" t="s">
        <v>46</v>
      </c>
      <c r="O18" s="36" t="s">
        <v>47</v>
      </c>
    </row>
    <row r="19" spans="1:18" ht="16.5" thickBot="1" x14ac:dyDescent="0.3">
      <c r="A19" s="16">
        <v>1</v>
      </c>
      <c r="B19" s="37">
        <v>34.68</v>
      </c>
      <c r="C19" s="37">
        <v>1916.42</v>
      </c>
      <c r="D19" s="19">
        <f>B19*C19</f>
        <v>66461.445600000006</v>
      </c>
      <c r="E19" s="19">
        <f>D19/60</f>
        <v>1107.6907600000002</v>
      </c>
      <c r="F19" s="19">
        <f>D19*0.8%</f>
        <v>531.69156480000004</v>
      </c>
      <c r="G19" s="37" t="s">
        <v>19</v>
      </c>
      <c r="H19" s="38">
        <f>E19+F19</f>
        <v>1639.3823248000003</v>
      </c>
      <c r="I19" s="22">
        <f>H19*1.0383*1.0263</f>
        <v>1746.9377564040281</v>
      </c>
      <c r="J19" s="22">
        <f>I19/12</f>
        <v>145.57814636700235</v>
      </c>
      <c r="K19" s="19">
        <f>J19*0.7</f>
        <v>101.90470245690163</v>
      </c>
      <c r="L19" s="19">
        <f>K19*0.85</f>
        <v>86.618997088366385</v>
      </c>
      <c r="M19" s="38">
        <f>L19*0.8</f>
        <v>69.295197670693113</v>
      </c>
      <c r="N19" s="19">
        <f>L19*0.9</f>
        <v>77.957097379529742</v>
      </c>
      <c r="O19" s="24">
        <f>L19</f>
        <v>86.618997088366385</v>
      </c>
      <c r="P19" s="3"/>
      <c r="Q19" s="3"/>
      <c r="R19" s="3"/>
    </row>
    <row r="20" spans="1:18" ht="16.5" thickBot="1" x14ac:dyDescent="0.3">
      <c r="A20" s="16">
        <v>1</v>
      </c>
      <c r="B20" s="37">
        <v>35.159999999999997</v>
      </c>
      <c r="C20" s="37">
        <v>1916.42</v>
      </c>
      <c r="D20" s="19">
        <f>B20*C20</f>
        <v>67381.3272</v>
      </c>
      <c r="E20" s="19">
        <f>D20/60</f>
        <v>1123.0221200000001</v>
      </c>
      <c r="F20" s="19">
        <f>D20*0.8%</f>
        <v>539.05061760000001</v>
      </c>
      <c r="G20" s="37" t="s">
        <v>19</v>
      </c>
      <c r="H20" s="38">
        <f>E20+F20</f>
        <v>1662.0727376</v>
      </c>
      <c r="I20" s="22">
        <f>H20*1.0383*1.0263</f>
        <v>1771.1168256968169</v>
      </c>
      <c r="J20" s="22">
        <f>I20/12</f>
        <v>147.59306880806807</v>
      </c>
      <c r="K20" s="19">
        <f>J20*0.7</f>
        <v>103.31514816564764</v>
      </c>
      <c r="L20" s="19">
        <f>K20*0.85</f>
        <v>87.817875940800491</v>
      </c>
      <c r="M20" s="38">
        <f>L20*0.8</f>
        <v>70.25430075264039</v>
      </c>
      <c r="N20" s="19">
        <f>L20*0.9</f>
        <v>79.036088346720447</v>
      </c>
      <c r="O20" s="24">
        <f>L20</f>
        <v>87.817875940800491</v>
      </c>
      <c r="P20" s="3"/>
      <c r="Q20" s="3"/>
      <c r="R20" s="3"/>
    </row>
    <row r="21" spans="1:18" ht="16.5" thickBot="1" x14ac:dyDescent="0.3">
      <c r="A21" s="16">
        <v>1</v>
      </c>
      <c r="B21" s="37">
        <v>36.6</v>
      </c>
      <c r="C21" s="37">
        <v>1916.42</v>
      </c>
      <c r="D21" s="19">
        <f>B21*C21</f>
        <v>70140.972000000009</v>
      </c>
      <c r="E21" s="19">
        <f>D21/60</f>
        <v>1169.0162000000003</v>
      </c>
      <c r="F21" s="19">
        <f>D21*0.8%</f>
        <v>561.12777600000004</v>
      </c>
      <c r="G21" s="37" t="s">
        <v>19</v>
      </c>
      <c r="H21" s="38">
        <f>E21+F21</f>
        <v>1730.1439760000003</v>
      </c>
      <c r="I21" s="22">
        <f>H21*1.0383*1.0263</f>
        <v>1843.6540335751854</v>
      </c>
      <c r="J21" s="22">
        <f>I21/12</f>
        <v>153.63783613126546</v>
      </c>
      <c r="K21" s="19">
        <f>J21*0.7</f>
        <v>107.54648529188582</v>
      </c>
      <c r="L21" s="19">
        <f>K21*0.85</f>
        <v>91.414512498102937</v>
      </c>
      <c r="M21" s="38">
        <f>L21*0.8</f>
        <v>73.131609998482347</v>
      </c>
      <c r="N21" s="19">
        <f>L21*0.9</f>
        <v>82.273061248292649</v>
      </c>
      <c r="O21" s="24">
        <f>L21</f>
        <v>91.414512498102937</v>
      </c>
      <c r="P21" s="3"/>
      <c r="Q21" s="3"/>
      <c r="R21" s="3"/>
    </row>
    <row r="22" spans="1:18" ht="16.5" thickBot="1" x14ac:dyDescent="0.3">
      <c r="A22" s="16">
        <v>2</v>
      </c>
      <c r="B22" s="37">
        <v>48.36</v>
      </c>
      <c r="C22" s="37">
        <v>1916.42</v>
      </c>
      <c r="D22" s="19">
        <f>B22*C22</f>
        <v>92678.071200000006</v>
      </c>
      <c r="E22" s="19">
        <f>D22/60</f>
        <v>1544.6345200000001</v>
      </c>
      <c r="F22" s="19">
        <f>D22*0.8%</f>
        <v>741.42456960000004</v>
      </c>
      <c r="G22" s="37" t="s">
        <v>19</v>
      </c>
      <c r="H22" s="38">
        <f>E22+F22</f>
        <v>2286.0590896000003</v>
      </c>
      <c r="I22" s="22">
        <f>H22*1.0383*1.0263</f>
        <v>2436.0412312485232</v>
      </c>
      <c r="J22" s="22">
        <f>I22/12</f>
        <v>203.00343593737693</v>
      </c>
      <c r="K22" s="19">
        <f>J22*0.7</f>
        <v>142.10240515616385</v>
      </c>
      <c r="L22" s="19">
        <f>K22*0.85</f>
        <v>120.78704438273927</v>
      </c>
      <c r="M22" s="38">
        <f>L22*0.8</f>
        <v>96.62963550619142</v>
      </c>
      <c r="N22" s="19">
        <f>L22*0.9</f>
        <v>108.70833994446534</v>
      </c>
      <c r="O22" s="24">
        <f>L22</f>
        <v>120.78704438273927</v>
      </c>
      <c r="P22" s="3"/>
      <c r="Q22" s="3"/>
      <c r="R22" s="3"/>
    </row>
    <row r="23" spans="1:18" ht="5.25" customHeight="1" x14ac:dyDescent="0.25"/>
    <row r="24" spans="1:18" ht="16.5" x14ac:dyDescent="0.25">
      <c r="A24" s="44" t="s">
        <v>75</v>
      </c>
      <c r="B24" s="44"/>
      <c r="C24" s="44"/>
      <c r="D24" s="44"/>
      <c r="E24" s="44"/>
      <c r="F24" s="44"/>
      <c r="G24" s="44"/>
      <c r="H24" s="5"/>
      <c r="I24" s="44" t="s">
        <v>76</v>
      </c>
      <c r="J24" s="44"/>
      <c r="K24" s="44"/>
      <c r="L24" s="44"/>
      <c r="M24" s="44"/>
      <c r="N24" s="44"/>
      <c r="O24" s="44"/>
    </row>
    <row r="25" spans="1:18" ht="16.5" x14ac:dyDescent="0.25">
      <c r="A25" s="44" t="s">
        <v>77</v>
      </c>
      <c r="B25" s="44"/>
      <c r="C25" s="44"/>
      <c r="D25" s="44"/>
      <c r="E25" s="44"/>
      <c r="F25" s="44"/>
      <c r="G25" s="44"/>
      <c r="H25" s="5"/>
      <c r="I25" s="44" t="s">
        <v>78</v>
      </c>
      <c r="J25" s="44"/>
      <c r="K25" s="44"/>
      <c r="L25" s="44"/>
      <c r="M25" s="44"/>
      <c r="N25" s="44"/>
      <c r="O25" s="44"/>
    </row>
    <row r="26" spans="1:18" ht="16.5" x14ac:dyDescent="0.25">
      <c r="A26" s="44" t="s">
        <v>79</v>
      </c>
      <c r="B26" s="44"/>
      <c r="C26" s="44"/>
      <c r="D26" s="44"/>
      <c r="E26" s="44"/>
      <c r="F26" s="44"/>
      <c r="G26" s="44"/>
      <c r="H26" s="5"/>
      <c r="I26" s="44" t="s">
        <v>80</v>
      </c>
      <c r="J26" s="44"/>
      <c r="K26" s="44"/>
      <c r="L26" s="44"/>
      <c r="M26" s="44"/>
      <c r="N26" s="44"/>
      <c r="O26" s="44"/>
    </row>
  </sheetData>
  <mergeCells count="33">
    <mergeCell ref="A26:G26"/>
    <mergeCell ref="I26:O26"/>
    <mergeCell ref="K9:K14"/>
    <mergeCell ref="L9:L14"/>
    <mergeCell ref="C7:L8"/>
    <mergeCell ref="M7:O7"/>
    <mergeCell ref="M8:O8"/>
    <mergeCell ref="M9:M14"/>
    <mergeCell ref="N9:N14"/>
    <mergeCell ref="O9:O14"/>
    <mergeCell ref="G9:G14"/>
    <mergeCell ref="H9:H14"/>
    <mergeCell ref="I9:I14"/>
    <mergeCell ref="J9:J14"/>
    <mergeCell ref="A7:A14"/>
    <mergeCell ref="B7:B14"/>
    <mergeCell ref="D9:D14"/>
    <mergeCell ref="E9:E14"/>
    <mergeCell ref="F9:F14"/>
    <mergeCell ref="C9:C15"/>
    <mergeCell ref="G17:G18"/>
    <mergeCell ref="H17:H18"/>
    <mergeCell ref="J17:J18"/>
    <mergeCell ref="A17:A18"/>
    <mergeCell ref="B17:B18"/>
    <mergeCell ref="C17:C18"/>
    <mergeCell ref="D17:D18"/>
    <mergeCell ref="E17:E18"/>
    <mergeCell ref="F17:F18"/>
    <mergeCell ref="A24:G24"/>
    <mergeCell ref="I24:O24"/>
    <mergeCell ref="A25:G25"/>
    <mergeCell ref="I25:O2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C7" sqref="C7:L8"/>
    </sheetView>
  </sheetViews>
  <sheetFormatPr defaultRowHeight="15" x14ac:dyDescent="0.25"/>
  <cols>
    <col min="1" max="1" width="5.5703125" customWidth="1"/>
    <col min="2" max="2" width="7" customWidth="1"/>
    <col min="3" max="3" width="8" customWidth="1"/>
    <col min="4" max="4" width="10" customWidth="1"/>
    <col min="5" max="5" width="10.140625" customWidth="1"/>
    <col min="6" max="6" width="11.5703125" bestFit="1" customWidth="1"/>
    <col min="7" max="7" width="10.5703125" bestFit="1" customWidth="1"/>
    <col min="9" max="10" width="9.7109375" customWidth="1"/>
    <col min="13" max="13" width="10.5703125" customWidth="1"/>
    <col min="14" max="15" width="10.28515625" customWidth="1"/>
  </cols>
  <sheetData>
    <row r="1" spans="1:15" s="4" customFormat="1" ht="16.5" x14ac:dyDescent="0.25">
      <c r="M1" s="5" t="s">
        <v>73</v>
      </c>
      <c r="N1" s="5"/>
    </row>
    <row r="2" spans="1:15" s="4" customFormat="1" ht="16.5" x14ac:dyDescent="0.25">
      <c r="L2" s="5" t="s">
        <v>86</v>
      </c>
      <c r="M2" s="5"/>
    </row>
    <row r="3" spans="1:15" s="4" customFormat="1" ht="3.75" customHeight="1" x14ac:dyDescent="0.25">
      <c r="L3" s="5"/>
      <c r="M3" s="5"/>
    </row>
    <row r="4" spans="1:15" s="4" customFormat="1" ht="16.5" x14ac:dyDescent="0.25">
      <c r="H4" s="6" t="s">
        <v>63</v>
      </c>
    </row>
    <row r="5" spans="1:15" s="4" customFormat="1" ht="16.5" x14ac:dyDescent="0.25">
      <c r="G5" s="5" t="s">
        <v>60</v>
      </c>
      <c r="H5" s="5"/>
    </row>
    <row r="6" spans="1:15" ht="5.25" customHeight="1" thickBot="1" x14ac:dyDescent="0.3">
      <c r="G6" s="1"/>
      <c r="H6" s="1"/>
    </row>
    <row r="7" spans="1:15" ht="15.75" customHeight="1" x14ac:dyDescent="0.25">
      <c r="A7" s="49" t="s">
        <v>48</v>
      </c>
      <c r="B7" s="49" t="s">
        <v>21</v>
      </c>
      <c r="C7" s="78"/>
      <c r="D7" s="79"/>
      <c r="E7" s="79"/>
      <c r="F7" s="79"/>
      <c r="G7" s="79"/>
      <c r="H7" s="79"/>
      <c r="I7" s="79"/>
      <c r="J7" s="79"/>
      <c r="K7" s="79"/>
      <c r="L7" s="85"/>
      <c r="M7" s="66" t="s">
        <v>0</v>
      </c>
      <c r="N7" s="45"/>
      <c r="O7" s="46"/>
    </row>
    <row r="8" spans="1:15" ht="16.5" thickBot="1" x14ac:dyDescent="0.3">
      <c r="A8" s="50"/>
      <c r="B8" s="50"/>
      <c r="C8" s="80"/>
      <c r="D8" s="81"/>
      <c r="E8" s="81"/>
      <c r="F8" s="81"/>
      <c r="G8" s="81"/>
      <c r="H8" s="81"/>
      <c r="I8" s="81"/>
      <c r="J8" s="81"/>
      <c r="K8" s="81"/>
      <c r="L8" s="86"/>
      <c r="M8" s="82" t="s">
        <v>1</v>
      </c>
      <c r="N8" s="47"/>
      <c r="O8" s="48"/>
    </row>
    <row r="9" spans="1:15" x14ac:dyDescent="0.25">
      <c r="A9" s="50"/>
      <c r="B9" s="50"/>
      <c r="C9" s="50" t="s">
        <v>2</v>
      </c>
      <c r="D9" s="75" t="s">
        <v>49</v>
      </c>
      <c r="E9" s="60" t="s">
        <v>50</v>
      </c>
      <c r="F9" s="60" t="s">
        <v>51</v>
      </c>
      <c r="G9" s="60" t="s">
        <v>52</v>
      </c>
      <c r="H9" s="60" t="s">
        <v>5</v>
      </c>
      <c r="I9" s="60" t="s">
        <v>53</v>
      </c>
      <c r="J9" s="60" t="s">
        <v>54</v>
      </c>
      <c r="K9" s="60" t="s">
        <v>55</v>
      </c>
      <c r="L9" s="60" t="s">
        <v>30</v>
      </c>
      <c r="M9" s="65" t="s">
        <v>56</v>
      </c>
      <c r="N9" s="46" t="s">
        <v>57</v>
      </c>
      <c r="O9" s="65" t="s">
        <v>58</v>
      </c>
    </row>
    <row r="10" spans="1:15" x14ac:dyDescent="0.25">
      <c r="A10" s="50"/>
      <c r="B10" s="50"/>
      <c r="C10" s="50"/>
      <c r="D10" s="76"/>
      <c r="E10" s="61"/>
      <c r="F10" s="61"/>
      <c r="G10" s="61"/>
      <c r="H10" s="61"/>
      <c r="I10" s="61"/>
      <c r="J10" s="61"/>
      <c r="K10" s="61"/>
      <c r="L10" s="61"/>
      <c r="M10" s="61"/>
      <c r="N10" s="87"/>
      <c r="O10" s="61"/>
    </row>
    <row r="11" spans="1:15" x14ac:dyDescent="0.25">
      <c r="A11" s="50"/>
      <c r="B11" s="50"/>
      <c r="C11" s="50"/>
      <c r="D11" s="76"/>
      <c r="E11" s="61"/>
      <c r="F11" s="61"/>
      <c r="G11" s="61"/>
      <c r="H11" s="61"/>
      <c r="I11" s="61"/>
      <c r="J11" s="61"/>
      <c r="K11" s="61"/>
      <c r="L11" s="61"/>
      <c r="M11" s="61"/>
      <c r="N11" s="87"/>
      <c r="O11" s="61"/>
    </row>
    <row r="12" spans="1:15" ht="60" customHeight="1" x14ac:dyDescent="0.25">
      <c r="A12" s="50"/>
      <c r="B12" s="50"/>
      <c r="C12" s="50"/>
      <c r="D12" s="76"/>
      <c r="E12" s="61"/>
      <c r="F12" s="61"/>
      <c r="G12" s="61"/>
      <c r="H12" s="61"/>
      <c r="I12" s="61"/>
      <c r="J12" s="61"/>
      <c r="K12" s="61"/>
      <c r="L12" s="61"/>
      <c r="M12" s="61"/>
      <c r="N12" s="87"/>
      <c r="O12" s="61"/>
    </row>
    <row r="13" spans="1:15" x14ac:dyDescent="0.25">
      <c r="A13" s="50"/>
      <c r="B13" s="50"/>
      <c r="C13" s="50"/>
      <c r="D13" s="76"/>
      <c r="E13" s="61"/>
      <c r="F13" s="61"/>
      <c r="G13" s="61"/>
      <c r="H13" s="61"/>
      <c r="I13" s="61"/>
      <c r="J13" s="61"/>
      <c r="K13" s="61"/>
      <c r="L13" s="61"/>
      <c r="M13" s="61"/>
      <c r="N13" s="87"/>
      <c r="O13" s="61"/>
    </row>
    <row r="14" spans="1:15" ht="64.5" customHeight="1" x14ac:dyDescent="0.25">
      <c r="A14" s="50"/>
      <c r="B14" s="50"/>
      <c r="C14" s="50"/>
      <c r="D14" s="76"/>
      <c r="E14" s="61"/>
      <c r="F14" s="61"/>
      <c r="G14" s="61"/>
      <c r="H14" s="61"/>
      <c r="I14" s="61"/>
      <c r="J14" s="61"/>
      <c r="K14" s="61"/>
      <c r="L14" s="61"/>
      <c r="M14" s="61"/>
      <c r="N14" s="87"/>
      <c r="O14" s="61"/>
    </row>
    <row r="15" spans="1:15" ht="16.5" customHeight="1" thickBot="1" x14ac:dyDescent="0.3">
      <c r="A15" s="25"/>
      <c r="B15" s="26"/>
      <c r="C15" s="51"/>
      <c r="D15" s="27" t="s">
        <v>3</v>
      </c>
      <c r="E15" s="27" t="s">
        <v>3</v>
      </c>
      <c r="F15" s="27" t="s">
        <v>3</v>
      </c>
      <c r="G15" s="27" t="s">
        <v>4</v>
      </c>
      <c r="H15" s="27" t="s">
        <v>4</v>
      </c>
      <c r="I15" s="27" t="s">
        <v>4</v>
      </c>
      <c r="J15" s="27" t="s">
        <v>4</v>
      </c>
      <c r="K15" s="27" t="s">
        <v>4</v>
      </c>
      <c r="L15" s="27" t="s">
        <v>6</v>
      </c>
      <c r="M15" s="27" t="s">
        <v>6</v>
      </c>
      <c r="N15" s="27" t="s">
        <v>6</v>
      </c>
      <c r="O15" s="27" t="s">
        <v>6</v>
      </c>
    </row>
    <row r="16" spans="1:15" ht="16.5" thickBot="1" x14ac:dyDescent="0.3">
      <c r="A16" s="39">
        <v>0</v>
      </c>
      <c r="B16" s="40">
        <v>1</v>
      </c>
      <c r="C16" s="40">
        <v>2</v>
      </c>
      <c r="D16" s="41">
        <v>3</v>
      </c>
      <c r="E16" s="42">
        <v>4</v>
      </c>
      <c r="F16" s="42">
        <v>5</v>
      </c>
      <c r="G16" s="42">
        <v>6</v>
      </c>
      <c r="H16" s="43">
        <v>7</v>
      </c>
      <c r="I16" s="42" t="s">
        <v>69</v>
      </c>
      <c r="J16" s="42">
        <v>8</v>
      </c>
      <c r="K16" s="42">
        <v>9</v>
      </c>
      <c r="L16" s="42">
        <v>10</v>
      </c>
      <c r="M16" s="43">
        <v>11</v>
      </c>
      <c r="N16" s="41">
        <v>11</v>
      </c>
      <c r="O16" s="42">
        <v>11</v>
      </c>
    </row>
    <row r="17" spans="1:18" ht="18" customHeight="1" x14ac:dyDescent="0.25">
      <c r="A17" s="88"/>
      <c r="B17" s="50"/>
      <c r="C17" s="50"/>
      <c r="D17" s="76" t="s">
        <v>7</v>
      </c>
      <c r="E17" s="61" t="s">
        <v>8</v>
      </c>
      <c r="F17" s="61" t="s">
        <v>61</v>
      </c>
      <c r="G17" s="61" t="s">
        <v>40</v>
      </c>
      <c r="H17" s="61" t="s">
        <v>10</v>
      </c>
      <c r="I17" s="33" t="s">
        <v>68</v>
      </c>
      <c r="J17" s="61" t="s">
        <v>11</v>
      </c>
      <c r="K17" s="33" t="s">
        <v>12</v>
      </c>
      <c r="L17" s="33" t="s">
        <v>14</v>
      </c>
      <c r="M17" s="34" t="s">
        <v>43</v>
      </c>
      <c r="N17" s="33" t="s">
        <v>45</v>
      </c>
      <c r="O17" s="34" t="s">
        <v>45</v>
      </c>
    </row>
    <row r="18" spans="1:18" ht="32.25" thickBot="1" x14ac:dyDescent="0.3">
      <c r="A18" s="84"/>
      <c r="B18" s="51"/>
      <c r="C18" s="51"/>
      <c r="D18" s="77"/>
      <c r="E18" s="62"/>
      <c r="F18" s="62"/>
      <c r="G18" s="62"/>
      <c r="H18" s="62"/>
      <c r="I18" s="35" t="s">
        <v>62</v>
      </c>
      <c r="J18" s="62"/>
      <c r="K18" s="27" t="s">
        <v>41</v>
      </c>
      <c r="L18" s="27" t="s">
        <v>42</v>
      </c>
      <c r="M18" s="36" t="s">
        <v>44</v>
      </c>
      <c r="N18" s="27" t="s">
        <v>46</v>
      </c>
      <c r="O18" s="36" t="s">
        <v>47</v>
      </c>
    </row>
    <row r="19" spans="1:18" ht="16.5" thickBot="1" x14ac:dyDescent="0.3">
      <c r="A19" s="16">
        <v>1</v>
      </c>
      <c r="B19" s="37">
        <v>34.68</v>
      </c>
      <c r="C19" s="37">
        <v>1916.42</v>
      </c>
      <c r="D19" s="19">
        <f>B19*C19</f>
        <v>66461.445600000006</v>
      </c>
      <c r="E19" s="19">
        <f>D19/60</f>
        <v>1107.6907600000002</v>
      </c>
      <c r="F19" s="19">
        <f>D19*0.8%</f>
        <v>531.69156480000004</v>
      </c>
      <c r="G19" s="19">
        <f>D19*0.5%</f>
        <v>332.30722800000007</v>
      </c>
      <c r="H19" s="38">
        <f>E19+F19+G19</f>
        <v>1971.6895528000005</v>
      </c>
      <c r="I19" s="22">
        <f>H19*1.0383*1.0263</f>
        <v>2101.0467610805204</v>
      </c>
      <c r="J19" s="22">
        <f>I19/12</f>
        <v>175.08723009004336</v>
      </c>
      <c r="K19" s="19">
        <f>J19*0.7</f>
        <v>122.56106106303035</v>
      </c>
      <c r="L19" s="19">
        <f>K19*0.85</f>
        <v>104.1769019035758</v>
      </c>
      <c r="M19" s="38">
        <f>L19*0.8</f>
        <v>83.341521522860646</v>
      </c>
      <c r="N19" s="19">
        <f>L19*0.9</f>
        <v>93.759211713218221</v>
      </c>
      <c r="O19" s="24">
        <f>L19</f>
        <v>104.1769019035758</v>
      </c>
      <c r="P19" s="3"/>
      <c r="Q19" s="3"/>
      <c r="R19" s="3"/>
    </row>
    <row r="20" spans="1:18" ht="16.5" thickBot="1" x14ac:dyDescent="0.3">
      <c r="A20" s="16">
        <v>1</v>
      </c>
      <c r="B20" s="37">
        <v>35.159999999999997</v>
      </c>
      <c r="C20" s="37">
        <v>1916.42</v>
      </c>
      <c r="D20" s="19">
        <f>B20*C20</f>
        <v>67381.3272</v>
      </c>
      <c r="E20" s="19">
        <f>D20/60</f>
        <v>1123.0221200000001</v>
      </c>
      <c r="F20" s="19">
        <f>D20*0.8%</f>
        <v>539.05061760000001</v>
      </c>
      <c r="G20" s="19">
        <f>D20*0.5%</f>
        <v>336.90663599999999</v>
      </c>
      <c r="H20" s="38">
        <f>E20+F20+G20</f>
        <v>1998.9793735999999</v>
      </c>
      <c r="I20" s="22">
        <f>H20*1.0383*1.0263</f>
        <v>2130.1269930677931</v>
      </c>
      <c r="J20" s="22">
        <f>I20/12</f>
        <v>177.51058275564944</v>
      </c>
      <c r="K20" s="19">
        <f>J20*0.7</f>
        <v>124.25740792895459</v>
      </c>
      <c r="L20" s="19">
        <f>K20*0.85</f>
        <v>105.6187967396114</v>
      </c>
      <c r="M20" s="38">
        <f>L20*0.8</f>
        <v>84.495037391689124</v>
      </c>
      <c r="N20" s="19">
        <f>L20*0.9</f>
        <v>95.056917065650254</v>
      </c>
      <c r="O20" s="24">
        <f>L20</f>
        <v>105.6187967396114</v>
      </c>
      <c r="P20" s="3"/>
      <c r="Q20" s="3"/>
      <c r="R20" s="3"/>
    </row>
    <row r="21" spans="1:18" ht="16.5" thickBot="1" x14ac:dyDescent="0.3">
      <c r="A21" s="16">
        <v>1</v>
      </c>
      <c r="B21" s="37">
        <v>36.6</v>
      </c>
      <c r="C21" s="37">
        <v>1916.42</v>
      </c>
      <c r="D21" s="19">
        <f>B21*C21</f>
        <v>70140.972000000009</v>
      </c>
      <c r="E21" s="19">
        <f>D21/60</f>
        <v>1169.0162000000003</v>
      </c>
      <c r="F21" s="19">
        <f>D21*0.8%</f>
        <v>561.12777600000004</v>
      </c>
      <c r="G21" s="19">
        <f>D21*0.5%</f>
        <v>350.70486000000005</v>
      </c>
      <c r="H21" s="38">
        <f>E21+F21+G21</f>
        <v>2080.8488360000001</v>
      </c>
      <c r="I21" s="22">
        <f>H21*1.0383*1.0263</f>
        <v>2217.3676890296142</v>
      </c>
      <c r="J21" s="22">
        <f>I21/12</f>
        <v>184.78064075246786</v>
      </c>
      <c r="K21" s="19">
        <f>J21*0.7</f>
        <v>129.3464485267275</v>
      </c>
      <c r="L21" s="19">
        <f>K21*0.85</f>
        <v>109.94448124771837</v>
      </c>
      <c r="M21" s="38">
        <f>L21*0.8</f>
        <v>87.9555849981747</v>
      </c>
      <c r="N21" s="19">
        <f>L21*0.9</f>
        <v>98.950033122946536</v>
      </c>
      <c r="O21" s="24">
        <f>L21</f>
        <v>109.94448124771837</v>
      </c>
      <c r="P21" s="3"/>
      <c r="Q21" s="3"/>
      <c r="R21" s="3"/>
    </row>
    <row r="22" spans="1:18" ht="16.5" thickBot="1" x14ac:dyDescent="0.3">
      <c r="A22" s="16">
        <v>2</v>
      </c>
      <c r="B22" s="37">
        <v>48.36</v>
      </c>
      <c r="C22" s="37">
        <v>1916.42</v>
      </c>
      <c r="D22" s="19">
        <f>B22*C22</f>
        <v>92678.071200000006</v>
      </c>
      <c r="E22" s="19">
        <f>D22/60</f>
        <v>1544.6345200000001</v>
      </c>
      <c r="F22" s="19">
        <f>D22*0.8%</f>
        <v>741.42456960000004</v>
      </c>
      <c r="G22" s="19">
        <f>D22*0.5%</f>
        <v>463.39035600000005</v>
      </c>
      <c r="H22" s="38">
        <f>E22+F22+G22</f>
        <v>2749.4494456000002</v>
      </c>
      <c r="I22" s="22">
        <f>H22*1.0383*1.0263</f>
        <v>2929.8333727178187</v>
      </c>
      <c r="J22" s="22">
        <f>I22/12</f>
        <v>244.15278105981824</v>
      </c>
      <c r="K22" s="19">
        <f>J22*0.7</f>
        <v>170.90694674187276</v>
      </c>
      <c r="L22" s="19">
        <f>K22*0.85</f>
        <v>145.27090473059184</v>
      </c>
      <c r="M22" s="38">
        <f>L22*0.8</f>
        <v>116.21672378447347</v>
      </c>
      <c r="N22" s="19">
        <f>L22*0.9</f>
        <v>130.74381425753265</v>
      </c>
      <c r="O22" s="24">
        <f>L22</f>
        <v>145.27090473059184</v>
      </c>
      <c r="P22" s="3"/>
      <c r="Q22" s="3"/>
      <c r="R22" s="3"/>
    </row>
    <row r="23" spans="1:18" ht="3.75" customHeight="1" x14ac:dyDescent="0.25"/>
    <row r="24" spans="1:18" ht="16.5" x14ac:dyDescent="0.25">
      <c r="A24" s="44" t="s">
        <v>75</v>
      </c>
      <c r="B24" s="44"/>
      <c r="C24" s="44"/>
      <c r="D24" s="44"/>
      <c r="E24" s="44"/>
      <c r="F24" s="44"/>
      <c r="G24" s="44"/>
      <c r="H24" s="5"/>
      <c r="I24" s="44" t="s">
        <v>76</v>
      </c>
      <c r="J24" s="44"/>
      <c r="K24" s="44"/>
      <c r="L24" s="44"/>
      <c r="M24" s="44"/>
      <c r="N24" s="44"/>
      <c r="O24" s="44"/>
    </row>
    <row r="25" spans="1:18" ht="16.5" x14ac:dyDescent="0.25">
      <c r="A25" s="44" t="s">
        <v>77</v>
      </c>
      <c r="B25" s="44"/>
      <c r="C25" s="44"/>
      <c r="D25" s="44"/>
      <c r="E25" s="44"/>
      <c r="F25" s="44"/>
      <c r="G25" s="44"/>
      <c r="H25" s="5"/>
      <c r="I25" s="44" t="s">
        <v>78</v>
      </c>
      <c r="J25" s="44"/>
      <c r="K25" s="44"/>
      <c r="L25" s="44"/>
      <c r="M25" s="44"/>
      <c r="N25" s="44"/>
      <c r="O25" s="44"/>
    </row>
    <row r="26" spans="1:18" ht="16.5" x14ac:dyDescent="0.25">
      <c r="A26" s="44" t="s">
        <v>79</v>
      </c>
      <c r="B26" s="44"/>
      <c r="C26" s="44"/>
      <c r="D26" s="44"/>
      <c r="E26" s="44"/>
      <c r="F26" s="44"/>
      <c r="G26" s="44"/>
      <c r="H26" s="5"/>
      <c r="I26" s="44" t="s">
        <v>80</v>
      </c>
      <c r="J26" s="44"/>
      <c r="K26" s="44"/>
      <c r="L26" s="44"/>
      <c r="M26" s="44"/>
      <c r="N26" s="44"/>
      <c r="O26" s="44"/>
    </row>
  </sheetData>
  <mergeCells count="33">
    <mergeCell ref="A24:G24"/>
    <mergeCell ref="I24:O24"/>
    <mergeCell ref="A25:G25"/>
    <mergeCell ref="I25:O25"/>
    <mergeCell ref="A26:G26"/>
    <mergeCell ref="I26:O26"/>
    <mergeCell ref="C7:L8"/>
    <mergeCell ref="M7:O7"/>
    <mergeCell ref="M8:O8"/>
    <mergeCell ref="C9:C15"/>
    <mergeCell ref="D9:D14"/>
    <mergeCell ref="E9:E14"/>
    <mergeCell ref="F9:F14"/>
    <mergeCell ref="G9:G14"/>
    <mergeCell ref="N9:N14"/>
    <mergeCell ref="O9:O14"/>
    <mergeCell ref="H9:H14"/>
    <mergeCell ref="I9:I14"/>
    <mergeCell ref="J9:J14"/>
    <mergeCell ref="K9:K14"/>
    <mergeCell ref="L9:L14"/>
    <mergeCell ref="M9:M14"/>
    <mergeCell ref="A17:A18"/>
    <mergeCell ref="B17:B18"/>
    <mergeCell ref="C17:C18"/>
    <mergeCell ref="D17:D18"/>
    <mergeCell ref="E17:E18"/>
    <mergeCell ref="F17:F18"/>
    <mergeCell ref="G17:G18"/>
    <mergeCell ref="H17:H18"/>
    <mergeCell ref="J17:J18"/>
    <mergeCell ref="A7:A14"/>
    <mergeCell ref="B7:B1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</vt:lpstr>
      <vt:lpstr>Anexa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Paulik Alexandru</dc:creator>
  <cp:lastModifiedBy>Sergiu Buta</cp:lastModifiedBy>
  <cp:lastPrinted>2021-03-02T05:46:29Z</cp:lastPrinted>
  <dcterms:created xsi:type="dcterms:W3CDTF">2021-02-17T08:13:35Z</dcterms:created>
  <dcterms:modified xsi:type="dcterms:W3CDTF">2021-03-02T05:46:30Z</dcterms:modified>
</cp:coreProperties>
</file>